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jgroll/Desktop/"/>
    </mc:Choice>
  </mc:AlternateContent>
  <xr:revisionPtr revIDLastSave="0" documentId="13_ncr:1_{0A45244C-68D0-5143-B2E1-EC05D776C5B5}" xr6:coauthVersionLast="45" xr6:coauthVersionMax="45" xr10:uidLastSave="{00000000-0000-0000-0000-000000000000}"/>
  <bookViews>
    <workbookView xWindow="0" yWindow="460" windowWidth="28800" windowHeight="17540" xr2:uid="{00000000-000D-0000-FFFF-FFFF00000000}"/>
  </bookViews>
  <sheets>
    <sheet name="Projections Worksheet" sheetId="1" r:id="rId1"/>
    <sheet name="4 Year Projections by Media Ty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E19" i="2" s="1"/>
  <c r="B19" i="2"/>
  <c r="E17" i="2"/>
  <c r="E13" i="2"/>
  <c r="E12" i="2"/>
  <c r="E10" i="2"/>
  <c r="E8" i="2"/>
  <c r="E7" i="2"/>
  <c r="E5" i="2"/>
  <c r="G41" i="1"/>
  <c r="G40" i="1"/>
  <c r="G39" i="1"/>
  <c r="G38" i="1"/>
  <c r="G37" i="1"/>
  <c r="E4" i="1" s="1"/>
  <c r="G36" i="1"/>
  <c r="G35" i="1"/>
  <c r="G34" i="1"/>
  <c r="G33" i="1"/>
  <c r="G32" i="1"/>
  <c r="C23" i="1"/>
  <c r="E21" i="1"/>
  <c r="G21" i="1" s="1"/>
  <c r="I21" i="1" s="1"/>
  <c r="K21" i="1" s="1"/>
  <c r="L21" i="1" s="1"/>
  <c r="M21" i="1" s="1"/>
  <c r="E20" i="1"/>
  <c r="G20" i="1" s="1"/>
  <c r="I20" i="1" s="1"/>
  <c r="K20" i="1" s="1"/>
  <c r="L20" i="1" s="1"/>
  <c r="M20" i="1" s="1"/>
  <c r="C14" i="1"/>
  <c r="E12" i="1"/>
  <c r="G12" i="1" s="1"/>
  <c r="I12" i="1" s="1"/>
  <c r="K12" i="1" s="1"/>
  <c r="L12" i="1" s="1"/>
  <c r="M12" i="1" s="1"/>
  <c r="E11" i="1"/>
  <c r="G11" i="1" s="1"/>
  <c r="I11" i="1" s="1"/>
  <c r="K11" i="1" s="1"/>
  <c r="L11" i="1" s="1"/>
  <c r="M11" i="1" s="1"/>
  <c r="E6" i="1"/>
  <c r="E13" i="1" s="1"/>
  <c r="G13" i="1" s="1"/>
  <c r="I13" i="1" s="1"/>
  <c r="K13" i="1" s="1"/>
  <c r="L13" i="1" s="1"/>
  <c r="M13" i="1" s="1"/>
  <c r="L5" i="1"/>
  <c r="E10" i="1" l="1"/>
  <c r="E19" i="1"/>
  <c r="L6" i="1"/>
  <c r="E22" i="1"/>
  <c r="G22" i="1" s="1"/>
  <c r="I22" i="1" s="1"/>
  <c r="K22" i="1" s="1"/>
  <c r="L22" i="1" s="1"/>
  <c r="M22" i="1" s="1"/>
  <c r="E23" i="1" l="1"/>
  <c r="G19" i="1"/>
  <c r="E14" i="1"/>
  <c r="G10" i="1"/>
  <c r="G14" i="1" l="1"/>
  <c r="I10" i="1"/>
  <c r="G23" i="1"/>
  <c r="I19" i="1"/>
  <c r="I23" i="1" l="1"/>
  <c r="K19" i="1"/>
  <c r="K10" i="1"/>
  <c r="I14" i="1"/>
  <c r="L10" i="1" l="1"/>
  <c r="K14" i="1"/>
  <c r="K23" i="1"/>
  <c r="L19" i="1"/>
  <c r="L23" i="1" l="1"/>
  <c r="M23" i="1" s="1"/>
  <c r="M19" i="1"/>
  <c r="L14" i="1"/>
  <c r="M14" i="1" s="1"/>
  <c r="M10" i="1"/>
</calcChain>
</file>

<file path=xl/sharedStrings.xml><?xml version="1.0" encoding="utf-8"?>
<sst xmlns="http://schemas.openxmlformats.org/spreadsheetml/2006/main" count="60" uniqueCount="49">
  <si>
    <t>BIA Advantage Local Ad Spending Projections 2020</t>
  </si>
  <si>
    <t>d</t>
  </si>
  <si>
    <t>BI</t>
  </si>
  <si>
    <t>Local Ad Spending Projections</t>
  </si>
  <si>
    <t>2020 $ Projection (billions)</t>
  </si>
  <si>
    <t>2024 $ Projection (billions)</t>
  </si>
  <si>
    <t>% Growth</t>
  </si>
  <si>
    <t>2020 BIA Post Covid Projection</t>
  </si>
  <si>
    <t>Local TV OTA</t>
  </si>
  <si>
    <t>2021 Recovery Projections</t>
  </si>
  <si>
    <t>Total</t>
  </si>
  <si>
    <t xml:space="preserve">Radio OTA </t>
  </si>
  <si>
    <t>TV Online</t>
  </si>
  <si>
    <t>Event/Non-spot</t>
  </si>
  <si>
    <t>Cable</t>
  </si>
  <si>
    <t>OTT</t>
  </si>
  <si>
    <t xml:space="preserve">Digital </t>
  </si>
  <si>
    <t>Local Mobile/Social</t>
  </si>
  <si>
    <t>Local Direct Mail</t>
  </si>
  <si>
    <t>Market Projections With Today's Operation</t>
  </si>
  <si>
    <t>Local Online Display</t>
  </si>
  <si>
    <t>Total $ Growth</t>
  </si>
  <si>
    <t>%</t>
  </si>
  <si>
    <t>Local Radio OTA</t>
  </si>
  <si>
    <t xml:space="preserve">%Growth </t>
  </si>
  <si>
    <t>Local Email</t>
  </si>
  <si>
    <t>Local Out of Home</t>
  </si>
  <si>
    <t>Audio/TV</t>
  </si>
  <si>
    <t>Local Directories</t>
  </si>
  <si>
    <t>Local Newspaper</t>
  </si>
  <si>
    <t>Local Magazine</t>
  </si>
  <si>
    <t>Total Local Ad Revenue</t>
  </si>
  <si>
    <t>Digital Growth</t>
  </si>
  <si>
    <t>Digital - O&amp;O</t>
  </si>
  <si>
    <t>Digital - Audience Extension</t>
  </si>
  <si>
    <t>Individual Market Projections Based on Market Intell</t>
  </si>
  <si>
    <t>Revenue</t>
  </si>
  <si>
    <t xml:space="preserve">Digital - Audience Extension </t>
  </si>
  <si>
    <t>Post Covid Local Ad Projections BIA Keley</t>
  </si>
  <si>
    <t>http://www.biakelsey.com/bia-revises-u-s-local-advertising-revenue-forecast-144-3b-due-coronavirus-impacts/</t>
  </si>
  <si>
    <t>Post Covid % Drop</t>
  </si>
  <si>
    <t>Mobile</t>
  </si>
  <si>
    <t>Online/Interactive</t>
  </si>
  <si>
    <t>OOH</t>
  </si>
  <si>
    <t>Radio OTA</t>
  </si>
  <si>
    <t>TV OTA</t>
  </si>
  <si>
    <t>Newspaper</t>
  </si>
  <si>
    <t>Direct Mail</t>
  </si>
  <si>
    <t>Broadcaster's Four-Year Path Templates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</si>
</sst>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17" x14ac:knownFonts="1">
    <font>
      <sz val="10"/>
      <color rgb="FF000000"/>
      <name val="Arial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u/>
      <sz val="10"/>
      <color rgb="FF0070C0"/>
      <name val="Calibri"/>
      <family val="2"/>
    </font>
    <font>
      <sz val="12"/>
      <color rgb="FF0070C0"/>
      <name val="Calibri"/>
      <family val="2"/>
    </font>
    <font>
      <sz val="10"/>
      <color rgb="FF0070C0"/>
      <name val="Calibri"/>
      <family val="2"/>
    </font>
    <font>
      <b/>
      <sz val="20"/>
      <color rgb="FF0070C0"/>
      <name val="Calibri"/>
      <family val="2"/>
    </font>
    <font>
      <sz val="10"/>
      <name val="Calibri"/>
      <family val="2"/>
    </font>
    <font>
      <sz val="12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C2C2"/>
        <bgColor rgb="FFC2C2C2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1C4299"/>
        <bgColor theme="4"/>
      </patternFill>
    </fill>
    <fill>
      <patternFill patternType="solid">
        <fgColor rgb="FF1C4299"/>
        <bgColor rgb="FF4A86E8"/>
      </patternFill>
    </fill>
    <fill>
      <patternFill patternType="solid">
        <fgColor rgb="FF1C4299"/>
        <bgColor indexed="64"/>
      </patternFill>
    </fill>
    <fill>
      <patternFill patternType="solid">
        <fgColor rgb="FF0796C6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2" fillId="2" borderId="0" xfId="0" applyFont="1" applyFill="1" applyAlignment="1"/>
    <xf numFmtId="0" fontId="3" fillId="2" borderId="0" xfId="0" applyFont="1" applyFill="1" applyAlignment="1">
      <alignment horizontal="center"/>
    </xf>
    <xf numFmtId="0" fontId="4" fillId="0" borderId="0" xfId="0" applyFont="1" applyAlignment="1"/>
    <xf numFmtId="0" fontId="3" fillId="2" borderId="0" xfId="0" applyFont="1" applyFill="1" applyAlignment="1"/>
    <xf numFmtId="0" fontId="2" fillId="0" borderId="0" xfId="0" applyFont="1"/>
    <xf numFmtId="0" fontId="2" fillId="0" borderId="0" xfId="0" applyFont="1" applyAlignment="1"/>
    <xf numFmtId="0" fontId="2" fillId="0" borderId="4" xfId="0" applyFont="1" applyBorder="1" applyAlignment="1"/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9" fontId="2" fillId="0" borderId="0" xfId="0" applyNumberFormat="1" applyFont="1" applyAlignment="1"/>
    <xf numFmtId="165" fontId="2" fillId="0" borderId="0" xfId="0" applyNumberFormat="1" applyFont="1" applyAlignment="1"/>
    <xf numFmtId="0" fontId="2" fillId="4" borderId="0" xfId="0" applyFont="1" applyFill="1" applyAlignment="1"/>
    <xf numFmtId="0" fontId="2" fillId="5" borderId="2" xfId="0" applyFont="1" applyFill="1" applyBorder="1"/>
    <xf numFmtId="0" fontId="2" fillId="5" borderId="5" xfId="0" applyFont="1" applyFill="1" applyBorder="1"/>
    <xf numFmtId="0" fontId="2" fillId="2" borderId="6" xfId="0" applyFont="1" applyFill="1" applyBorder="1"/>
    <xf numFmtId="164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6" fillId="6" borderId="7" xfId="0" applyNumberFormat="1" applyFont="1" applyFill="1" applyBorder="1"/>
    <xf numFmtId="10" fontId="6" fillId="6" borderId="7" xfId="0" applyNumberFormat="1" applyFont="1" applyFill="1" applyBorder="1"/>
    <xf numFmtId="164" fontId="2" fillId="0" borderId="1" xfId="0" applyNumberFormat="1" applyFont="1" applyBorder="1" applyAlignment="1"/>
    <xf numFmtId="164" fontId="2" fillId="0" borderId="2" xfId="0" applyNumberFormat="1" applyFont="1" applyBorder="1" applyAlignment="1"/>
    <xf numFmtId="9" fontId="6" fillId="2" borderId="0" xfId="0" applyNumberFormat="1" applyFont="1" applyFill="1" applyAlignment="1"/>
    <xf numFmtId="164" fontId="2" fillId="2" borderId="1" xfId="0" applyNumberFormat="1" applyFont="1" applyFill="1" applyBorder="1" applyAlignment="1"/>
    <xf numFmtId="164" fontId="2" fillId="2" borderId="2" xfId="0" applyNumberFormat="1" applyFont="1" applyFill="1" applyBorder="1" applyAlignment="1"/>
    <xf numFmtId="0" fontId="6" fillId="4" borderId="0" xfId="0" applyFont="1" applyFill="1" applyAlignment="1"/>
    <xf numFmtId="164" fontId="2" fillId="4" borderId="2" xfId="0" applyNumberFormat="1" applyFont="1" applyFill="1" applyBorder="1" applyAlignment="1"/>
    <xf numFmtId="164" fontId="6" fillId="2" borderId="8" xfId="0" applyNumberFormat="1" applyFont="1" applyFill="1" applyBorder="1" applyAlignment="1"/>
    <xf numFmtId="10" fontId="6" fillId="2" borderId="9" xfId="0" applyNumberFormat="1" applyFont="1" applyFill="1" applyBorder="1"/>
    <xf numFmtId="0" fontId="2" fillId="4" borderId="0" xfId="0" applyFont="1" applyFill="1"/>
    <xf numFmtId="0" fontId="5" fillId="7" borderId="0" xfId="0" applyFont="1" applyFill="1" applyAlignment="1"/>
    <xf numFmtId="0" fontId="5" fillId="7" borderId="0" xfId="0" applyFont="1" applyFill="1"/>
    <xf numFmtId="0" fontId="5" fillId="8" borderId="0" xfId="0" applyFont="1" applyFill="1" applyAlignment="1">
      <alignment horizontal="center"/>
    </xf>
    <xf numFmtId="0" fontId="5" fillId="8" borderId="0" xfId="0" applyFont="1" applyFill="1" applyAlignment="1">
      <alignment horizontal="center" wrapText="1"/>
    </xf>
    <xf numFmtId="0" fontId="6" fillId="9" borderId="0" xfId="0" applyFont="1" applyFill="1"/>
    <xf numFmtId="0" fontId="8" fillId="9" borderId="0" xfId="0" applyFont="1" applyFill="1" applyAlignment="1"/>
    <xf numFmtId="0" fontId="5" fillId="8" borderId="0" xfId="0" applyFont="1" applyFill="1" applyAlignment="1"/>
    <xf numFmtId="0" fontId="6" fillId="8" borderId="0" xfId="0" applyFont="1" applyFill="1" applyAlignment="1"/>
    <xf numFmtId="0" fontId="5" fillId="8" borderId="0" xfId="0" applyFont="1" applyFill="1" applyAlignment="1">
      <alignment wrapText="1"/>
    </xf>
    <xf numFmtId="0" fontId="9" fillId="9" borderId="0" xfId="0" applyFont="1" applyFill="1" applyAlignment="1">
      <alignment horizontal="center"/>
    </xf>
    <xf numFmtId="0" fontId="10" fillId="9" borderId="0" xfId="0" applyFont="1" applyFill="1" applyAlignment="1"/>
    <xf numFmtId="164" fontId="5" fillId="10" borderId="1" xfId="0" applyNumberFormat="1" applyFont="1" applyFill="1" applyBorder="1" applyAlignment="1">
      <alignment horizontal="right"/>
    </xf>
    <xf numFmtId="164" fontId="5" fillId="10" borderId="1" xfId="0" applyNumberFormat="1" applyFont="1" applyFill="1" applyBorder="1" applyAlignment="1"/>
    <xf numFmtId="164" fontId="5" fillId="10" borderId="2" xfId="0" applyNumberFormat="1" applyFont="1" applyFill="1" applyBorder="1" applyAlignment="1"/>
    <xf numFmtId="0" fontId="2" fillId="11" borderId="0" xfId="0" applyFont="1" applyFill="1"/>
    <xf numFmtId="0" fontId="4" fillId="11" borderId="0" xfId="0" applyFont="1" applyFill="1" applyAlignment="1"/>
    <xf numFmtId="0" fontId="2" fillId="11" borderId="0" xfId="0" applyFont="1" applyFill="1" applyAlignment="1"/>
    <xf numFmtId="0" fontId="11" fillId="11" borderId="0" xfId="0" applyFont="1" applyFill="1" applyAlignment="1"/>
    <xf numFmtId="0" fontId="12" fillId="11" borderId="0" xfId="0" applyFont="1" applyFill="1"/>
    <xf numFmtId="0" fontId="13" fillId="11" borderId="0" xfId="0" applyFont="1" applyFill="1" applyAlignment="1"/>
    <xf numFmtId="0" fontId="7" fillId="11" borderId="0" xfId="0" applyFont="1" applyFill="1" applyAlignment="1"/>
    <xf numFmtId="165" fontId="2" fillId="11" borderId="0" xfId="0" applyNumberFormat="1" applyFont="1" applyFill="1"/>
    <xf numFmtId="0" fontId="6" fillId="11" borderId="0" xfId="0" applyFont="1" applyFill="1" applyAlignment="1"/>
    <xf numFmtId="9" fontId="2" fillId="11" borderId="0" xfId="0" applyNumberFormat="1" applyFont="1" applyFill="1" applyAlignment="1"/>
    <xf numFmtId="0" fontId="2" fillId="12" borderId="0" xfId="0" applyFont="1" applyFill="1" applyAlignment="1"/>
    <xf numFmtId="0" fontId="2" fillId="12" borderId="0" xfId="0" applyFont="1" applyFill="1"/>
    <xf numFmtId="0" fontId="6" fillId="11" borderId="0" xfId="0" applyFont="1" applyFill="1"/>
    <xf numFmtId="0" fontId="8" fillId="11" borderId="0" xfId="0" applyFont="1" applyFill="1" applyAlignment="1"/>
    <xf numFmtId="0" fontId="14" fillId="2" borderId="0" xfId="0" applyFont="1" applyFill="1" applyAlignment="1"/>
    <xf numFmtId="0" fontId="2" fillId="3" borderId="1" xfId="0" applyFont="1" applyFill="1" applyBorder="1" applyAlignment="1">
      <alignment vertical="top"/>
    </xf>
    <xf numFmtId="0" fontId="1" fillId="0" borderId="2" xfId="0" applyFont="1" applyBorder="1" applyAlignment="1">
      <alignment horizontal="center"/>
    </xf>
    <xf numFmtId="0" fontId="15" fillId="0" borderId="3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6" fillId="0" borderId="1" xfId="0" applyFont="1" applyBorder="1" applyAlignment="1"/>
    <xf numFmtId="0" fontId="16" fillId="0" borderId="2" xfId="0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9" fontId="16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166" fontId="16" fillId="0" borderId="2" xfId="0" applyNumberFormat="1" applyFont="1" applyBorder="1" applyAlignment="1">
      <alignment horizontal="center"/>
    </xf>
    <xf numFmtId="166" fontId="16" fillId="0" borderId="1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/>
    <xf numFmtId="166" fontId="1" fillId="0" borderId="1" xfId="0" applyNumberFormat="1" applyFont="1" applyBorder="1" applyAlignment="1">
      <alignment horizontal="center"/>
    </xf>
    <xf numFmtId="166" fontId="2" fillId="0" borderId="0" xfId="0" applyNumberFormat="1" applyFont="1"/>
    <xf numFmtId="10" fontId="2" fillId="0" borderId="0" xfId="0" applyNumberFormat="1" applyFont="1"/>
    <xf numFmtId="0" fontId="4" fillId="9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C4299"/>
      <color rgb="FF079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28</xdr:row>
      <xdr:rowOff>152400</xdr:rowOff>
    </xdr:from>
    <xdr:ext cx="5476875" cy="34861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30480</xdr:colOff>
      <xdr:row>0</xdr:row>
      <xdr:rowOff>264160</xdr:rowOff>
    </xdr:from>
    <xdr:to>
      <xdr:col>0</xdr:col>
      <xdr:colOff>2811780</xdr:colOff>
      <xdr:row>0</xdr:row>
      <xdr:rowOff>1021011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9DAA0F-FF6E-964A-AE5A-FC192DC2C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264160"/>
          <a:ext cx="2781300" cy="756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iakelsey.com/bia-revises-u-s-local-advertising-revenue-forecast-144-3b-due-coronavirus-impac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961"/>
  <sheetViews>
    <sheetView tabSelected="1" zoomScale="125" workbookViewId="0">
      <selection activeCell="A5" sqref="A5"/>
    </sheetView>
  </sheetViews>
  <sheetFormatPr baseColWidth="10" defaultColWidth="14.5" defaultRowHeight="15.75" customHeight="1" x14ac:dyDescent="0.2"/>
  <cols>
    <col min="1" max="1" width="57.33203125" style="3" customWidth="1"/>
    <col min="2" max="2" width="7.83203125" style="3" customWidth="1"/>
    <col min="3" max="3" width="21.83203125" style="3" customWidth="1"/>
    <col min="4" max="4" width="7.1640625" style="3" customWidth="1"/>
    <col min="5" max="5" width="20.5" style="3" customWidth="1"/>
    <col min="6" max="6" width="7.5" style="3" customWidth="1"/>
    <col min="7" max="7" width="22.33203125" style="3" customWidth="1"/>
    <col min="8" max="8" width="7.33203125" style="3" customWidth="1"/>
    <col min="9" max="9" width="20.83203125" style="3" customWidth="1"/>
    <col min="10" max="10" width="6.5" style="3" customWidth="1"/>
    <col min="11" max="11" width="22.6640625" style="3" customWidth="1"/>
    <col min="12" max="13" width="14.5" style="3"/>
    <col min="14" max="29" width="14.5" style="47"/>
    <col min="30" max="16384" width="14.5" style="3"/>
  </cols>
  <sheetData>
    <row r="1" spans="1:29" ht="115" customHeight="1" x14ac:dyDescent="0.3">
      <c r="A1" s="60" t="s">
        <v>48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</row>
    <row r="2" spans="1:29" ht="15.75" customHeight="1" x14ac:dyDescent="0.2">
      <c r="A2" s="4" t="s">
        <v>1</v>
      </c>
      <c r="B2" s="1"/>
      <c r="C2" s="2"/>
      <c r="D2" s="2"/>
      <c r="E2" s="2" t="s">
        <v>2</v>
      </c>
      <c r="F2" s="2"/>
      <c r="G2" s="2"/>
      <c r="H2" s="2"/>
      <c r="I2" s="2"/>
      <c r="J2" s="2"/>
      <c r="K2" s="2"/>
      <c r="L2" s="2"/>
      <c r="M2" s="2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spans="1:29" s="37" customFormat="1" ht="15.75" customHeight="1" x14ac:dyDescent="0.2">
      <c r="A3" s="32" t="s">
        <v>3</v>
      </c>
      <c r="B3" s="32"/>
      <c r="C3" s="33"/>
      <c r="D3" s="34"/>
      <c r="E3" s="35" t="s">
        <v>7</v>
      </c>
      <c r="F3" s="34"/>
      <c r="G3" s="35" t="s">
        <v>9</v>
      </c>
      <c r="H3" s="34"/>
      <c r="I3" s="34">
        <v>2022</v>
      </c>
      <c r="J3" s="34"/>
      <c r="K3" s="34">
        <v>2023</v>
      </c>
      <c r="L3" s="34" t="s">
        <v>10</v>
      </c>
      <c r="M3" s="36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pans="1:29" ht="15.75" customHeight="1" x14ac:dyDescent="0.2">
      <c r="A4" s="6" t="s">
        <v>11</v>
      </c>
      <c r="B4" s="7"/>
      <c r="C4" s="8"/>
      <c r="D4" s="8"/>
      <c r="E4" s="9">
        <f>G37</f>
        <v>-0.12977099236641215</v>
      </c>
      <c r="F4" s="10"/>
      <c r="G4" s="9">
        <v>0.03</v>
      </c>
      <c r="H4" s="11"/>
      <c r="I4" s="9">
        <v>0.03</v>
      </c>
      <c r="J4" s="10"/>
      <c r="K4" s="9">
        <v>0.03</v>
      </c>
      <c r="L4" s="12">
        <v>-0.02</v>
      </c>
      <c r="M4" s="5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</row>
    <row r="5" spans="1:29" ht="15.75" customHeight="1" x14ac:dyDescent="0.2">
      <c r="A5" s="6" t="s">
        <v>13</v>
      </c>
      <c r="B5" s="7"/>
      <c r="C5" s="10"/>
      <c r="D5" s="10"/>
      <c r="E5" s="9">
        <v>-0.5</v>
      </c>
      <c r="F5" s="10"/>
      <c r="G5" s="9">
        <v>0.25</v>
      </c>
      <c r="H5" s="10"/>
      <c r="I5" s="9">
        <v>0.15</v>
      </c>
      <c r="J5" s="10"/>
      <c r="K5" s="9">
        <v>0.15</v>
      </c>
      <c r="L5" s="13">
        <f t="shared" ref="L5:L6" si="0">SUM(E5:K5)</f>
        <v>4.9999999999999989E-2</v>
      </c>
      <c r="M5" s="5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1:29" ht="15.75" customHeight="1" x14ac:dyDescent="0.2">
      <c r="A6" s="6" t="s">
        <v>16</v>
      </c>
      <c r="B6" s="7"/>
      <c r="C6" s="10"/>
      <c r="D6" s="9"/>
      <c r="E6" s="9">
        <f>G34</f>
        <v>-7.5221238938053214E-2</v>
      </c>
      <c r="F6" s="9"/>
      <c r="G6" s="9">
        <v>0.15</v>
      </c>
      <c r="H6" s="9"/>
      <c r="I6" s="9">
        <v>0.2</v>
      </c>
      <c r="J6" s="9"/>
      <c r="K6" s="9">
        <v>0.3</v>
      </c>
      <c r="L6" s="13">
        <f t="shared" si="0"/>
        <v>0.57477876106194681</v>
      </c>
      <c r="M6" s="5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29" ht="15.75" customHeight="1" x14ac:dyDescent="0.2">
      <c r="A7" s="4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</row>
    <row r="8" spans="1:29" s="37" customFormat="1" ht="15.75" customHeight="1" x14ac:dyDescent="0.2">
      <c r="A8" s="38" t="s">
        <v>19</v>
      </c>
      <c r="B8" s="39"/>
      <c r="C8" s="34">
        <v>2019</v>
      </c>
      <c r="D8" s="34"/>
      <c r="E8" s="34">
        <v>2020</v>
      </c>
      <c r="F8" s="34"/>
      <c r="G8" s="34">
        <v>2021</v>
      </c>
      <c r="H8" s="34"/>
      <c r="I8" s="34">
        <v>2022</v>
      </c>
      <c r="J8" s="34"/>
      <c r="K8" s="34">
        <v>2023</v>
      </c>
      <c r="L8" s="34" t="s">
        <v>21</v>
      </c>
      <c r="M8" s="34" t="s">
        <v>22</v>
      </c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9"/>
    </row>
    <row r="9" spans="1:29" ht="15.75" customHeight="1" x14ac:dyDescent="0.2">
      <c r="A9" s="14"/>
      <c r="B9" s="14" t="s">
        <v>24</v>
      </c>
      <c r="C9" s="15"/>
      <c r="D9" s="16"/>
      <c r="E9" s="16"/>
      <c r="F9" s="16"/>
      <c r="G9" s="16"/>
      <c r="H9" s="16"/>
      <c r="I9" s="16"/>
      <c r="J9" s="16"/>
      <c r="K9" s="16"/>
      <c r="L9" s="17"/>
      <c r="M9" s="17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</row>
    <row r="10" spans="1:29" ht="15.75" customHeight="1" x14ac:dyDescent="0.2">
      <c r="A10" s="11" t="s">
        <v>27</v>
      </c>
      <c r="B10" s="12"/>
      <c r="C10" s="43">
        <v>5000000</v>
      </c>
      <c r="D10" s="18"/>
      <c r="E10" s="18">
        <f>C10+(C10*E4)</f>
        <v>4351145.0381679395</v>
      </c>
      <c r="F10" s="18"/>
      <c r="G10" s="18">
        <f>(E10*G4)+C10</f>
        <v>5130534.3511450384</v>
      </c>
      <c r="H10" s="18"/>
      <c r="I10" s="18">
        <f>G10</f>
        <v>5130534.3511450384</v>
      </c>
      <c r="J10" s="19"/>
      <c r="K10" s="19">
        <f t="shared" ref="K10:K12" si="1">(I10*K4)+I10</f>
        <v>5284450.3816793896</v>
      </c>
      <c r="L10" s="20">
        <f t="shared" ref="L10:L13" si="2">K10-C10</f>
        <v>284450.38167938963</v>
      </c>
      <c r="M10" s="21">
        <f t="shared" ref="M10:M14" si="3">L10/C10</f>
        <v>5.6890076335877927E-2</v>
      </c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</row>
    <row r="11" spans="1:29" ht="15.75" customHeight="1" x14ac:dyDescent="0.2">
      <c r="A11" s="11" t="s">
        <v>13</v>
      </c>
      <c r="B11" s="12"/>
      <c r="C11" s="44">
        <v>600000</v>
      </c>
      <c r="D11" s="22"/>
      <c r="E11" s="22">
        <f t="shared" ref="E11:E12" si="4">(C11*E5)+C11</f>
        <v>300000</v>
      </c>
      <c r="F11" s="22"/>
      <c r="G11" s="22">
        <f t="shared" ref="G11:G12" si="5">(E11*G5)+E11</f>
        <v>375000</v>
      </c>
      <c r="H11" s="22"/>
      <c r="I11" s="22">
        <f t="shared" ref="I11:I12" si="6">(G11*I5)+G11</f>
        <v>431250</v>
      </c>
      <c r="J11" s="23"/>
      <c r="K11" s="23">
        <f t="shared" si="1"/>
        <v>495937.5</v>
      </c>
      <c r="L11" s="20">
        <f t="shared" si="2"/>
        <v>-104062.5</v>
      </c>
      <c r="M11" s="21">
        <f t="shared" si="3"/>
        <v>-0.17343749999999999</v>
      </c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</row>
    <row r="12" spans="1:29" ht="15.75" customHeight="1" x14ac:dyDescent="0.2">
      <c r="A12" s="11" t="s">
        <v>33</v>
      </c>
      <c r="B12" s="12"/>
      <c r="C12" s="44">
        <v>150000</v>
      </c>
      <c r="D12" s="22"/>
      <c r="E12" s="22">
        <f t="shared" si="4"/>
        <v>138716.81415929203</v>
      </c>
      <c r="F12" s="22"/>
      <c r="G12" s="22">
        <f t="shared" si="5"/>
        <v>159524.33628318584</v>
      </c>
      <c r="H12" s="22"/>
      <c r="I12" s="22">
        <f t="shared" si="6"/>
        <v>191429.20353982301</v>
      </c>
      <c r="J12" s="23"/>
      <c r="K12" s="23">
        <f t="shared" si="1"/>
        <v>248857.9646017699</v>
      </c>
      <c r="L12" s="20">
        <f t="shared" si="2"/>
        <v>98857.964601769898</v>
      </c>
      <c r="M12" s="21">
        <f t="shared" si="3"/>
        <v>0.65905309734513262</v>
      </c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</row>
    <row r="13" spans="1:29" ht="15.75" customHeight="1" x14ac:dyDescent="0.2">
      <c r="A13" s="11" t="s">
        <v>34</v>
      </c>
      <c r="B13" s="24"/>
      <c r="C13" s="44">
        <v>200000</v>
      </c>
      <c r="D13" s="22"/>
      <c r="E13" s="22">
        <f>(C13*E6)+C13</f>
        <v>184955.75221238937</v>
      </c>
      <c r="F13" s="25"/>
      <c r="G13" s="25">
        <f>(E13*G6)+C13</f>
        <v>227743.36283185839</v>
      </c>
      <c r="H13" s="25"/>
      <c r="I13" s="25">
        <f>(G13*I6)+G13</f>
        <v>273292.03539823007</v>
      </c>
      <c r="J13" s="26"/>
      <c r="K13" s="26">
        <f>(I13*K6)+I13</f>
        <v>355279.64601769909</v>
      </c>
      <c r="L13" s="20">
        <f t="shared" si="2"/>
        <v>155279.64601769909</v>
      </c>
      <c r="M13" s="21">
        <f t="shared" si="3"/>
        <v>0.77639823008849551</v>
      </c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46"/>
      <c r="Y13" s="46"/>
      <c r="Z13" s="46"/>
      <c r="AA13" s="46"/>
      <c r="AB13" s="46"/>
    </row>
    <row r="14" spans="1:29" ht="15.75" customHeight="1" x14ac:dyDescent="0.2">
      <c r="A14" s="27" t="s">
        <v>10</v>
      </c>
      <c r="B14" s="27"/>
      <c r="C14" s="45">
        <f>SUM(C10:C13)</f>
        <v>5950000</v>
      </c>
      <c r="D14" s="28"/>
      <c r="E14" s="28">
        <f>SUM(E10:E13)</f>
        <v>4974817.6045396207</v>
      </c>
      <c r="F14" s="28"/>
      <c r="G14" s="28">
        <f>SUM(G10:G13)</f>
        <v>5892802.0502600819</v>
      </c>
      <c r="H14" s="28"/>
      <c r="I14" s="28">
        <f>SUM(I10:I13)</f>
        <v>6026505.5900830915</v>
      </c>
      <c r="J14" s="28"/>
      <c r="K14" s="28">
        <f t="shared" ref="K14:L14" si="7">SUM(K10:K13)</f>
        <v>6384525.4922988592</v>
      </c>
      <c r="L14" s="29">
        <f t="shared" si="7"/>
        <v>434525.49229885865</v>
      </c>
      <c r="M14" s="30">
        <f t="shared" si="3"/>
        <v>7.3029494504009862E-2</v>
      </c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</row>
    <row r="15" spans="1:29" s="47" customFormat="1" ht="15.75" customHeight="1" x14ac:dyDescent="0.2">
      <c r="A15" s="48"/>
      <c r="B15" s="48"/>
      <c r="C15" s="55"/>
      <c r="D15" s="55"/>
      <c r="E15" s="55"/>
      <c r="F15" s="55"/>
      <c r="G15" s="55"/>
      <c r="H15" s="55"/>
      <c r="I15" s="55"/>
      <c r="J15" s="55"/>
      <c r="K15" s="55"/>
      <c r="L15" s="56"/>
      <c r="M15" s="57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</row>
    <row r="16" spans="1:29" s="47" customFormat="1" ht="15.75" customHeight="1" x14ac:dyDescent="0.2"/>
    <row r="17" spans="1:29" s="37" customFormat="1" ht="15.75" customHeight="1" x14ac:dyDescent="0.2">
      <c r="A17" s="40" t="s">
        <v>35</v>
      </c>
      <c r="B17" s="39"/>
      <c r="C17" s="34">
        <v>2019</v>
      </c>
      <c r="D17" s="34"/>
      <c r="E17" s="34">
        <v>2020</v>
      </c>
      <c r="F17" s="34"/>
      <c r="G17" s="34">
        <v>2021</v>
      </c>
      <c r="H17" s="34"/>
      <c r="I17" s="34">
        <v>2022</v>
      </c>
      <c r="J17" s="34"/>
      <c r="K17" s="34">
        <v>2023</v>
      </c>
      <c r="L17" s="34" t="s">
        <v>21</v>
      </c>
      <c r="M17" s="34" t="s">
        <v>22</v>
      </c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</row>
    <row r="18" spans="1:29" ht="15.75" customHeight="1" x14ac:dyDescent="0.2">
      <c r="A18" s="14" t="s">
        <v>36</v>
      </c>
      <c r="B18" s="31"/>
      <c r="C18" s="15"/>
      <c r="D18" s="16"/>
      <c r="E18" s="16"/>
      <c r="F18" s="16"/>
      <c r="G18" s="16"/>
      <c r="H18" s="16"/>
      <c r="I18" s="16"/>
      <c r="J18" s="16"/>
      <c r="K18" s="16"/>
      <c r="L18" s="17"/>
      <c r="M18" s="17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</row>
    <row r="19" spans="1:29" ht="15.75" customHeight="1" x14ac:dyDescent="0.2">
      <c r="A19" s="11" t="s">
        <v>27</v>
      </c>
      <c r="B19" s="12"/>
      <c r="C19" s="43">
        <v>5000000</v>
      </c>
      <c r="D19" s="18"/>
      <c r="E19" s="18">
        <f t="shared" ref="E19:E21" si="8">(C19*E4)+C19</f>
        <v>4351145.0381679395</v>
      </c>
      <c r="F19" s="18"/>
      <c r="G19" s="18">
        <f t="shared" ref="G19:G21" si="9">(E19*G4)+E19</f>
        <v>4481679.3893129779</v>
      </c>
      <c r="H19" s="18"/>
      <c r="I19" s="18">
        <f t="shared" ref="I19:I21" si="10">(G19*I4)+G19</f>
        <v>4616129.7709923675</v>
      </c>
      <c r="J19" s="19"/>
      <c r="K19" s="18">
        <f t="shared" ref="K19:K21" si="11">(I19*K4)+I19</f>
        <v>4754613.6641221382</v>
      </c>
      <c r="L19" s="20">
        <f t="shared" ref="L19:L22" si="12">K19-C19</f>
        <v>-245386.33587786183</v>
      </c>
      <c r="M19" s="21">
        <f t="shared" ref="M19:M23" si="13">L19/C19</f>
        <v>-4.9077267175572363E-2</v>
      </c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</row>
    <row r="20" spans="1:29" ht="15.75" customHeight="1" x14ac:dyDescent="0.2">
      <c r="A20" s="11" t="s">
        <v>13</v>
      </c>
      <c r="B20" s="12"/>
      <c r="C20" s="44">
        <v>600000</v>
      </c>
      <c r="D20" s="22"/>
      <c r="E20" s="22">
        <f t="shared" si="8"/>
        <v>300000</v>
      </c>
      <c r="F20" s="22"/>
      <c r="G20" s="22">
        <f t="shared" si="9"/>
        <v>375000</v>
      </c>
      <c r="H20" s="22"/>
      <c r="I20" s="22">
        <f t="shared" si="10"/>
        <v>431250</v>
      </c>
      <c r="J20" s="23"/>
      <c r="K20" s="22">
        <f t="shared" si="11"/>
        <v>495937.5</v>
      </c>
      <c r="L20" s="20">
        <f t="shared" si="12"/>
        <v>-104062.5</v>
      </c>
      <c r="M20" s="21">
        <f t="shared" si="13"/>
        <v>-0.17343749999999999</v>
      </c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</row>
    <row r="21" spans="1:29" ht="15.75" customHeight="1" x14ac:dyDescent="0.2">
      <c r="A21" s="11" t="s">
        <v>33</v>
      </c>
      <c r="B21" s="12"/>
      <c r="C21" s="44">
        <v>150000</v>
      </c>
      <c r="D21" s="22"/>
      <c r="E21" s="22">
        <f t="shared" si="8"/>
        <v>138716.81415929203</v>
      </c>
      <c r="F21" s="22"/>
      <c r="G21" s="22">
        <f t="shared" si="9"/>
        <v>159524.33628318584</v>
      </c>
      <c r="H21" s="22"/>
      <c r="I21" s="22">
        <f t="shared" si="10"/>
        <v>191429.20353982301</v>
      </c>
      <c r="J21" s="23"/>
      <c r="K21" s="22">
        <f t="shared" si="11"/>
        <v>248857.9646017699</v>
      </c>
      <c r="L21" s="20">
        <f t="shared" si="12"/>
        <v>98857.964601769898</v>
      </c>
      <c r="M21" s="21">
        <f t="shared" si="13"/>
        <v>0.65905309734513262</v>
      </c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</row>
    <row r="22" spans="1:29" ht="15.75" customHeight="1" x14ac:dyDescent="0.2">
      <c r="A22" s="11" t="s">
        <v>37</v>
      </c>
      <c r="B22" s="24"/>
      <c r="C22" s="44">
        <v>200000</v>
      </c>
      <c r="D22" s="22"/>
      <c r="E22" s="22">
        <f>(C22*E6)+C22</f>
        <v>184955.75221238937</v>
      </c>
      <c r="F22" s="25"/>
      <c r="G22" s="22">
        <f>(E22*G6)+E22</f>
        <v>212699.11504424777</v>
      </c>
      <c r="H22" s="25"/>
      <c r="I22" s="22">
        <f>(G22*I6)+G22</f>
        <v>255238.93805309731</v>
      </c>
      <c r="J22" s="26"/>
      <c r="K22" s="22">
        <f>(I22*K6)+I22</f>
        <v>331810.61946902651</v>
      </c>
      <c r="L22" s="20">
        <f t="shared" si="12"/>
        <v>131810.61946902651</v>
      </c>
      <c r="M22" s="21">
        <f t="shared" si="13"/>
        <v>0.65905309734513251</v>
      </c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46"/>
      <c r="Y22" s="46"/>
      <c r="Z22" s="46"/>
      <c r="AA22" s="46"/>
      <c r="AB22" s="46"/>
      <c r="AC22" s="46"/>
    </row>
    <row r="23" spans="1:29" ht="15.75" customHeight="1" x14ac:dyDescent="0.2">
      <c r="A23" s="27" t="s">
        <v>10</v>
      </c>
      <c r="B23" s="27"/>
      <c r="C23" s="45">
        <f>SUM(C19:C22)</f>
        <v>5950000</v>
      </c>
      <c r="D23" s="28"/>
      <c r="E23" s="28">
        <f>SUM(E19:E22)</f>
        <v>4974817.6045396207</v>
      </c>
      <c r="F23" s="28"/>
      <c r="G23" s="28">
        <f>SUM(G19:G22)</f>
        <v>5228902.8406404108</v>
      </c>
      <c r="H23" s="28"/>
      <c r="I23" s="28">
        <f>SUM(I19:I22)</f>
        <v>5494047.9125852883</v>
      </c>
      <c r="J23" s="28"/>
      <c r="K23" s="28">
        <f t="shared" ref="K23:L23" si="14">SUM(K19:K22)</f>
        <v>5831219.7481929343</v>
      </c>
      <c r="L23" s="29">
        <f t="shared" si="14"/>
        <v>-118780.25180706542</v>
      </c>
      <c r="M23" s="30">
        <f t="shared" si="13"/>
        <v>-1.9963067530599229E-2</v>
      </c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</row>
    <row r="24" spans="1:29" s="47" customFormat="1" ht="15.75" customHeight="1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</row>
    <row r="25" spans="1:29" s="47" customFormat="1" ht="15.75" customHeight="1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</row>
    <row r="26" spans="1:29" s="47" customFormat="1" ht="15.75" customHeight="1" x14ac:dyDescent="0.2">
      <c r="A26" s="54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</row>
    <row r="27" spans="1:29" s="51" customFormat="1" ht="15.75" customHeight="1" x14ac:dyDescent="0.2">
      <c r="A27" s="49" t="s">
        <v>39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</row>
    <row r="28" spans="1:29" s="47" customFormat="1" ht="15.75" customHeight="1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</row>
    <row r="29" spans="1:29" s="47" customFormat="1" ht="15.75" customHeight="1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</row>
    <row r="30" spans="1:29" s="47" customFormat="1" ht="15.75" customHeight="1" x14ac:dyDescent="0.2">
      <c r="A30" s="46"/>
      <c r="B30" s="46"/>
      <c r="C30" s="46"/>
      <c r="D30" s="46"/>
      <c r="E30" s="41" t="s">
        <v>40</v>
      </c>
      <c r="F30" s="42"/>
      <c r="G30" s="42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</row>
    <row r="31" spans="1:29" s="47" customFormat="1" ht="15.7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</row>
    <row r="32" spans="1:29" s="47" customFormat="1" ht="15.75" customHeight="1" x14ac:dyDescent="0.2">
      <c r="A32" s="46"/>
      <c r="B32" s="46"/>
      <c r="C32" s="46"/>
      <c r="D32" s="46"/>
      <c r="E32" s="52" t="s">
        <v>15</v>
      </c>
      <c r="F32" s="46"/>
      <c r="G32" s="53">
        <f>(1.1-1)/-1.1</f>
        <v>-9.0909090909090981E-2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</row>
    <row r="33" spans="1:29" s="47" customFormat="1" ht="15.75" customHeight="1" x14ac:dyDescent="0.2">
      <c r="A33" s="46"/>
      <c r="B33" s="46"/>
      <c r="C33" s="46"/>
      <c r="D33" s="46"/>
      <c r="E33" s="48" t="s">
        <v>41</v>
      </c>
      <c r="F33" s="46"/>
      <c r="G33" s="53">
        <f>(27-24.8)/-27</f>
        <v>-8.148148148148146E-2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</row>
    <row r="34" spans="1:29" s="47" customFormat="1" ht="15.75" customHeight="1" x14ac:dyDescent="0.2">
      <c r="A34" s="46"/>
      <c r="B34" s="46"/>
      <c r="C34" s="46"/>
      <c r="D34" s="46"/>
      <c r="E34" s="48" t="s">
        <v>42</v>
      </c>
      <c r="F34" s="46"/>
      <c r="G34" s="53">
        <f>(22.6-20.9)/-22.6</f>
        <v>-7.5221238938053214E-2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</row>
    <row r="35" spans="1:29" s="47" customFormat="1" ht="15.75" customHeight="1" x14ac:dyDescent="0.2">
      <c r="A35" s="46"/>
      <c r="B35" s="46"/>
      <c r="C35" s="46"/>
      <c r="D35" s="46"/>
      <c r="E35" s="48" t="s">
        <v>14</v>
      </c>
      <c r="F35" s="46"/>
      <c r="G35" s="53">
        <f>(6.4-5.6)/-6.4</f>
        <v>-0.12500000000000011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</row>
    <row r="36" spans="1:29" s="47" customFormat="1" ht="15.75" customHeight="1" x14ac:dyDescent="0.2">
      <c r="A36" s="46"/>
      <c r="B36" s="46"/>
      <c r="C36" s="46"/>
      <c r="D36" s="46"/>
      <c r="E36" s="48" t="s">
        <v>43</v>
      </c>
      <c r="F36" s="46"/>
      <c r="G36" s="53">
        <f>(9.1-7.4)/-9.1</f>
        <v>-0.18681318681318673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</row>
    <row r="37" spans="1:29" s="47" customFormat="1" ht="15.75" customHeight="1" x14ac:dyDescent="0.2">
      <c r="A37" s="46"/>
      <c r="B37" s="46"/>
      <c r="C37" s="46"/>
      <c r="D37" s="46"/>
      <c r="E37" s="48" t="s">
        <v>44</v>
      </c>
      <c r="F37" s="46"/>
      <c r="G37" s="53">
        <f>(13.1-11.4)/-13.1</f>
        <v>-0.12977099236641215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</row>
    <row r="38" spans="1:29" s="47" customFormat="1" ht="15.75" customHeight="1" x14ac:dyDescent="0.2">
      <c r="A38" s="46"/>
      <c r="B38" s="46"/>
      <c r="C38" s="46"/>
      <c r="D38" s="46"/>
      <c r="E38" s="48" t="s">
        <v>12</v>
      </c>
      <c r="F38" s="46"/>
      <c r="G38" s="53">
        <f>(1.7-1.6)/-1.7</f>
        <v>-5.8823529411764629E-2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</row>
    <row r="39" spans="1:29" s="47" customFormat="1" ht="15.75" customHeight="1" x14ac:dyDescent="0.2">
      <c r="A39" s="46"/>
      <c r="B39" s="46"/>
      <c r="C39" s="46"/>
      <c r="D39" s="46"/>
      <c r="E39" s="48" t="s">
        <v>45</v>
      </c>
      <c r="F39" s="46"/>
      <c r="G39" s="53">
        <f>(17.8-17)/-17.8</f>
        <v>-4.4943820224719142E-2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</row>
    <row r="40" spans="1:29" s="47" customFormat="1" ht="15.75" customHeight="1" x14ac:dyDescent="0.2">
      <c r="A40" s="46"/>
      <c r="B40" s="46"/>
      <c r="C40" s="46"/>
      <c r="D40" s="46"/>
      <c r="E40" s="48" t="s">
        <v>46</v>
      </c>
      <c r="F40" s="46"/>
      <c r="G40" s="53">
        <f>(8.7-7.3)/-8.7</f>
        <v>-0.160919540229885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</row>
    <row r="41" spans="1:29" s="47" customFormat="1" ht="15.75" customHeight="1" x14ac:dyDescent="0.2">
      <c r="A41" s="46"/>
      <c r="B41" s="46"/>
      <c r="C41" s="46"/>
      <c r="D41" s="46"/>
      <c r="E41" s="48" t="s">
        <v>47</v>
      </c>
      <c r="F41" s="46"/>
      <c r="G41" s="53">
        <f>(37.3-33.5)/-37.3</f>
        <v>-0.10187667560321709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</row>
    <row r="42" spans="1:29" s="47" customFormat="1" ht="15.75" customHeight="1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</row>
    <row r="43" spans="1:29" s="47" customFormat="1" ht="15.75" customHeight="1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</row>
    <row r="44" spans="1:29" s="47" customFormat="1" ht="15.75" customHeight="1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</row>
    <row r="45" spans="1:29" s="47" customFormat="1" ht="15.75" customHeight="1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</row>
    <row r="46" spans="1:29" s="47" customFormat="1" ht="15.75" customHeight="1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</row>
    <row r="47" spans="1:29" s="47" customFormat="1" ht="15.75" customHeight="1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</row>
    <row r="48" spans="1:29" s="47" customFormat="1" ht="15.75" customHeight="1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</row>
    <row r="49" spans="1:29" s="47" customFormat="1" ht="15.75" customHeight="1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</row>
    <row r="50" spans="1:29" s="47" customFormat="1" ht="15.75" customHeight="1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</row>
    <row r="51" spans="1:29" s="47" customFormat="1" ht="15.75" customHeight="1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</row>
    <row r="52" spans="1:29" s="47" customFormat="1" ht="16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</row>
    <row r="53" spans="1:29" s="47" customFormat="1" ht="16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</row>
    <row r="54" spans="1:29" s="47" customFormat="1" ht="16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</row>
    <row r="55" spans="1:29" s="47" customFormat="1" ht="16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</row>
    <row r="56" spans="1:29" s="47" customFormat="1" ht="16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</row>
    <row r="57" spans="1:29" s="47" customFormat="1" ht="16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</row>
    <row r="58" spans="1:29" s="47" customFormat="1" ht="16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</row>
    <row r="59" spans="1:29" s="47" customFormat="1" ht="16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</row>
    <row r="60" spans="1:29" s="47" customFormat="1" ht="16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</row>
    <row r="61" spans="1:29" s="47" customFormat="1" ht="16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</row>
    <row r="62" spans="1:29" s="47" customFormat="1" ht="16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</row>
    <row r="63" spans="1:29" s="47" customFormat="1" ht="16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</row>
    <row r="64" spans="1:29" s="47" customFormat="1" ht="16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</row>
    <row r="65" spans="1:29" s="47" customFormat="1" ht="16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</row>
    <row r="66" spans="1:29" s="47" customFormat="1" ht="16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</row>
    <row r="67" spans="1:29" s="47" customFormat="1" ht="16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</row>
    <row r="68" spans="1:29" s="47" customFormat="1" ht="16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</row>
    <row r="69" spans="1:29" s="47" customFormat="1" ht="16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</row>
    <row r="70" spans="1:29" s="47" customFormat="1" ht="16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</row>
    <row r="71" spans="1:29" s="47" customFormat="1" ht="16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</row>
    <row r="72" spans="1:29" s="47" customFormat="1" ht="16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</row>
    <row r="73" spans="1:29" s="47" customFormat="1" ht="16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</row>
    <row r="74" spans="1:29" s="47" customFormat="1" ht="16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</row>
    <row r="75" spans="1:29" s="47" customFormat="1" ht="16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</row>
    <row r="76" spans="1:29" s="47" customFormat="1" ht="16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</row>
    <row r="77" spans="1:29" s="47" customFormat="1" ht="16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</row>
    <row r="78" spans="1:29" s="47" customFormat="1" ht="16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</row>
    <row r="79" spans="1:29" s="47" customFormat="1" ht="16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</row>
    <row r="80" spans="1:29" s="47" customFormat="1" ht="16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</row>
    <row r="81" spans="1:29" s="47" customFormat="1" ht="16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</row>
    <row r="82" spans="1:29" s="47" customFormat="1" ht="16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</row>
    <row r="83" spans="1:29" s="47" customFormat="1" ht="16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</row>
    <row r="84" spans="1:29" s="47" customFormat="1" ht="16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</row>
    <row r="85" spans="1:29" s="47" customFormat="1" ht="16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</row>
    <row r="86" spans="1:29" s="47" customFormat="1" ht="16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</row>
    <row r="87" spans="1:29" s="47" customFormat="1" ht="16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</row>
    <row r="88" spans="1:29" s="47" customFormat="1" ht="16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</row>
    <row r="89" spans="1:29" s="47" customFormat="1" ht="16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</row>
    <row r="90" spans="1:29" s="47" customFormat="1" ht="16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</row>
    <row r="91" spans="1:29" s="47" customFormat="1" ht="16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</row>
    <row r="92" spans="1:29" s="47" customFormat="1" ht="16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</row>
    <row r="93" spans="1:29" ht="16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</row>
    <row r="94" spans="1:29" ht="16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</row>
    <row r="95" spans="1:29" ht="16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</row>
    <row r="96" spans="1:29" ht="16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</row>
    <row r="97" spans="1:29" ht="16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</row>
    <row r="98" spans="1:29" ht="16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</row>
    <row r="99" spans="1:29" ht="16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</row>
    <row r="100" spans="1:29" ht="16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</row>
    <row r="101" spans="1:29" ht="16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</row>
    <row r="102" spans="1:29" ht="16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</row>
    <row r="103" spans="1:29" ht="16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</row>
    <row r="104" spans="1:29" ht="16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</row>
    <row r="105" spans="1:29" ht="16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</row>
    <row r="106" spans="1:29" ht="16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</row>
    <row r="107" spans="1:29" ht="16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</row>
    <row r="108" spans="1:29" ht="16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</row>
    <row r="109" spans="1:29" ht="16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</row>
    <row r="110" spans="1:29" ht="16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</row>
    <row r="111" spans="1:29" ht="16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</row>
    <row r="112" spans="1:29" ht="16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</row>
    <row r="113" spans="1:29" ht="16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</row>
    <row r="114" spans="1:29" ht="16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</row>
    <row r="115" spans="1:29" ht="16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</row>
    <row r="116" spans="1:29" ht="16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</row>
    <row r="117" spans="1:29" ht="16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</row>
    <row r="118" spans="1:29" ht="16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</row>
    <row r="119" spans="1:29" ht="16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</row>
    <row r="120" spans="1:29" ht="16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</row>
    <row r="121" spans="1:29" ht="16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</row>
    <row r="122" spans="1:29" ht="16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</row>
    <row r="123" spans="1:29" ht="16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</row>
    <row r="124" spans="1:29" ht="16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</row>
    <row r="125" spans="1:29" ht="16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</row>
    <row r="126" spans="1:29" ht="16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</row>
    <row r="127" spans="1:29" ht="16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</row>
    <row r="128" spans="1:29" ht="16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</row>
    <row r="129" spans="1:29" ht="16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</row>
    <row r="130" spans="1:29" ht="16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</row>
    <row r="131" spans="1:29" ht="16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</row>
    <row r="132" spans="1:29" ht="16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</row>
    <row r="133" spans="1:29" ht="16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</row>
    <row r="134" spans="1:29" ht="16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</row>
    <row r="135" spans="1:29" ht="16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</row>
    <row r="136" spans="1:29" ht="16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</row>
    <row r="137" spans="1:29" ht="16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</row>
    <row r="138" spans="1:29" ht="16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</row>
    <row r="139" spans="1:29" ht="16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</row>
    <row r="140" spans="1:29" ht="16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</row>
    <row r="141" spans="1:29" ht="16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</row>
    <row r="142" spans="1:29" ht="16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</row>
    <row r="143" spans="1:29" ht="16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</row>
    <row r="144" spans="1:29" ht="16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</row>
    <row r="145" spans="1:29" ht="16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</row>
    <row r="146" spans="1:29" ht="16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</row>
    <row r="147" spans="1:29" ht="16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</row>
    <row r="148" spans="1:29" ht="16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</row>
    <row r="149" spans="1:29" ht="16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</row>
    <row r="150" spans="1:29" ht="16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</row>
    <row r="151" spans="1:29" ht="16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</row>
    <row r="152" spans="1:29" ht="16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</row>
    <row r="153" spans="1:29" ht="16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</row>
    <row r="154" spans="1:29" ht="16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</row>
    <row r="155" spans="1:29" ht="16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</row>
    <row r="156" spans="1:29" ht="16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</row>
    <row r="157" spans="1:29" ht="16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</row>
    <row r="158" spans="1:29" ht="16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</row>
    <row r="159" spans="1:29" ht="16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</row>
    <row r="160" spans="1:29" ht="16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</row>
    <row r="161" spans="1:29" ht="16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</row>
    <row r="162" spans="1:29" ht="16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</row>
    <row r="163" spans="1:29" ht="16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</row>
    <row r="164" spans="1:29" ht="16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</row>
    <row r="165" spans="1:29" ht="16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</row>
    <row r="166" spans="1:29" ht="16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</row>
    <row r="167" spans="1:29" ht="16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</row>
    <row r="168" spans="1:29" ht="16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</row>
    <row r="169" spans="1:29" ht="16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</row>
    <row r="170" spans="1:29" ht="16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</row>
    <row r="171" spans="1:29" ht="16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</row>
    <row r="172" spans="1:29" ht="16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</row>
    <row r="173" spans="1:29" ht="16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</row>
    <row r="174" spans="1:29" ht="16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</row>
    <row r="175" spans="1:29" ht="16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</row>
    <row r="176" spans="1:29" ht="16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</row>
    <row r="177" spans="1:29" ht="16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</row>
    <row r="178" spans="1:29" ht="16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</row>
    <row r="179" spans="1:29" ht="16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</row>
    <row r="180" spans="1:29" ht="16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</row>
    <row r="181" spans="1:29" ht="16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</row>
    <row r="182" spans="1:29" ht="16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</row>
    <row r="183" spans="1:29" ht="16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</row>
    <row r="184" spans="1:29" ht="16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</row>
    <row r="185" spans="1:29" ht="16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</row>
    <row r="186" spans="1:29" ht="16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</row>
    <row r="187" spans="1:29" ht="16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</row>
    <row r="188" spans="1:29" ht="16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</row>
    <row r="189" spans="1:29" ht="16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</row>
    <row r="190" spans="1:29" ht="16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</row>
    <row r="191" spans="1:29" ht="16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</row>
    <row r="192" spans="1:29" ht="16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</row>
    <row r="193" spans="1:29" ht="16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</row>
    <row r="194" spans="1:29" ht="16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</row>
    <row r="195" spans="1:29" ht="16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</row>
    <row r="196" spans="1:29" ht="16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</row>
    <row r="197" spans="1:29" ht="16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</row>
    <row r="198" spans="1:29" ht="16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</row>
    <row r="199" spans="1:29" ht="16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</row>
    <row r="200" spans="1:29" ht="16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</row>
    <row r="201" spans="1:29" ht="16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</row>
    <row r="202" spans="1:29" ht="16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</row>
    <row r="203" spans="1:29" ht="16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</row>
    <row r="204" spans="1:29" ht="16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</row>
    <row r="205" spans="1:29" ht="16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</row>
    <row r="206" spans="1:29" ht="16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</row>
    <row r="207" spans="1:29" ht="16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</row>
    <row r="208" spans="1:29" ht="16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</row>
    <row r="209" spans="1:29" ht="16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</row>
    <row r="210" spans="1:29" ht="16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</row>
    <row r="211" spans="1:29" ht="16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</row>
    <row r="212" spans="1:29" ht="16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</row>
    <row r="213" spans="1:29" ht="16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</row>
    <row r="214" spans="1:29" ht="16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</row>
    <row r="215" spans="1:29" ht="16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</row>
    <row r="216" spans="1:29" ht="16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</row>
    <row r="217" spans="1:29" ht="16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</row>
    <row r="218" spans="1:29" ht="16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</row>
    <row r="219" spans="1:29" ht="16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</row>
    <row r="220" spans="1:29" ht="16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</row>
    <row r="221" spans="1:29" ht="16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</row>
    <row r="222" spans="1:29" ht="16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</row>
    <row r="223" spans="1:29" ht="16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</row>
    <row r="224" spans="1:29" ht="16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</row>
    <row r="225" spans="1:29" ht="16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</row>
    <row r="226" spans="1:29" ht="16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</row>
    <row r="227" spans="1:29" ht="16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</row>
    <row r="228" spans="1:29" ht="16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</row>
    <row r="229" spans="1:29" ht="16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</row>
    <row r="230" spans="1:29" ht="16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</row>
    <row r="231" spans="1:29" ht="16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</row>
    <row r="232" spans="1:29" ht="16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</row>
    <row r="233" spans="1:29" ht="16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</row>
    <row r="234" spans="1:29" ht="16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</row>
    <row r="235" spans="1:29" ht="16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</row>
    <row r="236" spans="1:29" ht="16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</row>
    <row r="237" spans="1:29" ht="16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</row>
    <row r="238" spans="1:29" ht="16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</row>
    <row r="239" spans="1:29" ht="16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</row>
    <row r="240" spans="1:29" ht="16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</row>
    <row r="241" spans="1:29" ht="16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</row>
    <row r="242" spans="1:29" ht="16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</row>
    <row r="243" spans="1:29" ht="16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</row>
    <row r="244" spans="1:29" ht="16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</row>
    <row r="245" spans="1:29" ht="16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</row>
    <row r="246" spans="1:29" ht="16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</row>
    <row r="247" spans="1:29" ht="16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</row>
    <row r="248" spans="1:29" ht="16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</row>
    <row r="249" spans="1:29" ht="16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</row>
    <row r="250" spans="1:29" ht="16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</row>
    <row r="251" spans="1:29" ht="16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</row>
    <row r="252" spans="1:29" ht="16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</row>
    <row r="253" spans="1:29" ht="16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</row>
    <row r="254" spans="1:29" ht="16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</row>
    <row r="255" spans="1:29" ht="16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</row>
    <row r="256" spans="1:29" ht="16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</row>
    <row r="257" spans="1:29" ht="16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</row>
    <row r="258" spans="1:29" ht="16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</row>
    <row r="259" spans="1:29" ht="16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</row>
    <row r="260" spans="1:29" ht="16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</row>
    <row r="261" spans="1:29" ht="16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</row>
    <row r="262" spans="1:29" ht="16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</row>
    <row r="263" spans="1:29" ht="16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</row>
    <row r="264" spans="1:29" ht="16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</row>
    <row r="265" spans="1:29" ht="16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</row>
    <row r="266" spans="1:29" ht="16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</row>
    <row r="267" spans="1:29" ht="16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</row>
    <row r="268" spans="1:29" ht="16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</row>
    <row r="269" spans="1:29" ht="16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</row>
    <row r="270" spans="1:29" ht="16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</row>
    <row r="271" spans="1:29" ht="16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</row>
    <row r="272" spans="1:29" ht="16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</row>
    <row r="273" spans="1:29" ht="16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</row>
    <row r="274" spans="1:29" ht="16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</row>
    <row r="275" spans="1:29" ht="16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</row>
    <row r="276" spans="1:29" ht="16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</row>
    <row r="277" spans="1:29" ht="16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</row>
    <row r="278" spans="1:29" ht="16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</row>
    <row r="279" spans="1:29" ht="16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</row>
    <row r="280" spans="1:29" ht="16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</row>
    <row r="281" spans="1:29" ht="16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</row>
    <row r="282" spans="1:29" ht="16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</row>
    <row r="283" spans="1:29" ht="16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</row>
    <row r="284" spans="1:29" ht="16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</row>
    <row r="285" spans="1:29" ht="16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</row>
    <row r="286" spans="1:29" ht="16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</row>
    <row r="287" spans="1:29" ht="16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</row>
    <row r="288" spans="1:29" ht="16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</row>
    <row r="289" spans="1:29" ht="16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</row>
    <row r="290" spans="1:29" ht="16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</row>
    <row r="291" spans="1:29" ht="16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</row>
    <row r="292" spans="1:29" ht="16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</row>
    <row r="293" spans="1:29" ht="16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</row>
    <row r="294" spans="1:29" ht="16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</row>
    <row r="295" spans="1:29" ht="16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</row>
    <row r="296" spans="1:29" ht="16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</row>
    <row r="297" spans="1:29" ht="16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</row>
    <row r="298" spans="1:29" ht="16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</row>
    <row r="299" spans="1:29" ht="16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</row>
    <row r="300" spans="1:29" ht="16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</row>
    <row r="301" spans="1:29" ht="16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</row>
    <row r="302" spans="1:29" ht="16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</row>
    <row r="303" spans="1:29" ht="16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</row>
    <row r="304" spans="1:29" ht="16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</row>
    <row r="305" spans="1:29" ht="16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</row>
    <row r="306" spans="1:29" ht="16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</row>
    <row r="307" spans="1:29" ht="16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</row>
    <row r="308" spans="1:29" ht="16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</row>
    <row r="309" spans="1:29" ht="16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</row>
    <row r="310" spans="1:29" ht="16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</row>
    <row r="311" spans="1:29" ht="16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</row>
    <row r="312" spans="1:29" ht="16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</row>
    <row r="313" spans="1:29" ht="16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</row>
    <row r="314" spans="1:29" ht="16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</row>
    <row r="315" spans="1:29" ht="16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</row>
    <row r="316" spans="1:29" ht="16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</row>
    <row r="317" spans="1:29" ht="16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</row>
    <row r="318" spans="1:29" ht="16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</row>
    <row r="319" spans="1:29" ht="16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</row>
    <row r="320" spans="1:29" ht="16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</row>
    <row r="321" spans="1:29" ht="16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</row>
    <row r="322" spans="1:29" ht="16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</row>
    <row r="323" spans="1:29" ht="16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</row>
    <row r="324" spans="1:29" ht="16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</row>
    <row r="325" spans="1:29" ht="16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</row>
    <row r="326" spans="1:29" ht="16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</row>
    <row r="327" spans="1:29" ht="16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</row>
    <row r="328" spans="1:29" ht="16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</row>
    <row r="329" spans="1:29" ht="16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</row>
    <row r="330" spans="1:29" ht="16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</row>
    <row r="331" spans="1:29" ht="16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</row>
    <row r="332" spans="1:29" ht="16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</row>
    <row r="333" spans="1:29" ht="16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</row>
    <row r="334" spans="1:29" ht="16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</row>
    <row r="335" spans="1:29" ht="16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</row>
    <row r="336" spans="1:29" ht="16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</row>
    <row r="337" spans="1:29" ht="16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</row>
    <row r="338" spans="1:29" ht="16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</row>
    <row r="339" spans="1:29" ht="16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</row>
    <row r="340" spans="1:29" ht="16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</row>
    <row r="341" spans="1:29" ht="16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</row>
    <row r="342" spans="1:29" ht="16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</row>
    <row r="343" spans="1:29" ht="16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</row>
    <row r="344" spans="1:29" ht="16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</row>
    <row r="345" spans="1:29" ht="16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</row>
    <row r="346" spans="1:29" ht="16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</row>
    <row r="347" spans="1:29" ht="16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</row>
    <row r="348" spans="1:29" ht="16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</row>
    <row r="349" spans="1:29" ht="16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</row>
    <row r="350" spans="1:29" ht="16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</row>
    <row r="351" spans="1:29" ht="16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</row>
    <row r="352" spans="1:29" ht="16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</row>
    <row r="353" spans="1:29" ht="16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</row>
    <row r="354" spans="1:29" ht="16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</row>
    <row r="355" spans="1:29" ht="16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</row>
    <row r="356" spans="1:29" ht="16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</row>
    <row r="357" spans="1:29" ht="16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</row>
    <row r="358" spans="1:29" ht="16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</row>
    <row r="359" spans="1:29" ht="16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</row>
    <row r="360" spans="1:29" ht="16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</row>
    <row r="361" spans="1:29" ht="16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</row>
    <row r="362" spans="1:29" ht="16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</row>
    <row r="363" spans="1:29" ht="16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</row>
    <row r="364" spans="1:29" ht="16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</row>
    <row r="365" spans="1:29" ht="16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</row>
    <row r="366" spans="1:29" ht="16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</row>
    <row r="367" spans="1:29" ht="16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</row>
    <row r="368" spans="1:29" ht="16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</row>
    <row r="369" spans="1:29" ht="16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</row>
    <row r="370" spans="1:29" ht="16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</row>
    <row r="371" spans="1:29" ht="16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</row>
    <row r="372" spans="1:29" ht="16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</row>
    <row r="373" spans="1:29" ht="16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</row>
    <row r="374" spans="1:29" ht="16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</row>
    <row r="375" spans="1:29" ht="16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</row>
    <row r="376" spans="1:29" ht="16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</row>
    <row r="377" spans="1:29" ht="16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</row>
    <row r="378" spans="1:29" ht="16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</row>
    <row r="379" spans="1:29" ht="16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</row>
    <row r="380" spans="1:29" ht="16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</row>
    <row r="381" spans="1:29" ht="16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</row>
    <row r="382" spans="1:29" ht="16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</row>
    <row r="383" spans="1:29" ht="16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</row>
    <row r="384" spans="1:29" ht="16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</row>
    <row r="385" spans="1:29" ht="16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</row>
    <row r="386" spans="1:29" ht="16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</row>
    <row r="387" spans="1:29" ht="16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</row>
    <row r="388" spans="1:29" ht="16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</row>
    <row r="389" spans="1:29" ht="16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</row>
    <row r="390" spans="1:29" ht="16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</row>
    <row r="391" spans="1:29" ht="16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</row>
    <row r="392" spans="1:29" ht="16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</row>
    <row r="393" spans="1:29" ht="16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</row>
    <row r="394" spans="1:29" ht="16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</row>
    <row r="395" spans="1:29" ht="16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</row>
    <row r="396" spans="1:29" ht="16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</row>
    <row r="397" spans="1:29" ht="16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</row>
    <row r="398" spans="1:29" ht="16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</row>
    <row r="399" spans="1:29" ht="16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</row>
    <row r="400" spans="1:29" ht="16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</row>
    <row r="401" spans="1:29" ht="16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</row>
    <row r="402" spans="1:29" ht="16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</row>
    <row r="403" spans="1:29" ht="16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</row>
    <row r="404" spans="1:29" ht="16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</row>
    <row r="405" spans="1:29" ht="16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</row>
    <row r="406" spans="1:29" ht="16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</row>
    <row r="407" spans="1:29" ht="16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</row>
    <row r="408" spans="1:29" ht="16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</row>
    <row r="409" spans="1:29" ht="16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</row>
    <row r="410" spans="1:29" ht="16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</row>
    <row r="411" spans="1:29" ht="16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</row>
    <row r="412" spans="1:29" ht="16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</row>
    <row r="413" spans="1:29" ht="16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</row>
    <row r="414" spans="1:29" ht="16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</row>
    <row r="415" spans="1:29" ht="16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</row>
    <row r="416" spans="1:29" ht="16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</row>
    <row r="417" spans="1:29" ht="16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</row>
    <row r="418" spans="1:29" ht="16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</row>
    <row r="419" spans="1:29" ht="16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</row>
    <row r="420" spans="1:29" ht="16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</row>
    <row r="421" spans="1:29" ht="16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</row>
    <row r="422" spans="1:29" ht="16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</row>
    <row r="423" spans="1:29" ht="16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</row>
    <row r="424" spans="1:29" ht="16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</row>
    <row r="425" spans="1:29" ht="16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</row>
    <row r="426" spans="1:29" ht="16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</row>
    <row r="427" spans="1:29" ht="16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</row>
    <row r="428" spans="1:29" ht="16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</row>
    <row r="429" spans="1:29" ht="16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</row>
    <row r="430" spans="1:29" ht="16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</row>
    <row r="431" spans="1:29" ht="16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</row>
    <row r="432" spans="1:29" ht="16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</row>
    <row r="433" spans="1:29" ht="16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</row>
    <row r="434" spans="1:29" ht="16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</row>
    <row r="435" spans="1:29" ht="16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</row>
    <row r="436" spans="1:29" ht="16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</row>
    <row r="437" spans="1:29" ht="16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</row>
    <row r="438" spans="1:29" ht="16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</row>
    <row r="439" spans="1:29" ht="16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</row>
    <row r="440" spans="1:29" ht="16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</row>
    <row r="441" spans="1:29" ht="16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</row>
    <row r="442" spans="1:29" ht="16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</row>
    <row r="443" spans="1:29" ht="16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</row>
    <row r="444" spans="1:29" ht="16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</row>
    <row r="445" spans="1:29" ht="16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</row>
    <row r="446" spans="1:29" ht="16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</row>
    <row r="447" spans="1:29" ht="16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</row>
    <row r="448" spans="1:29" ht="16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</row>
    <row r="449" spans="1:29" ht="16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</row>
    <row r="450" spans="1:29" ht="16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</row>
    <row r="451" spans="1:29" ht="16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</row>
    <row r="452" spans="1:29" ht="16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</row>
    <row r="453" spans="1:29" ht="16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</row>
    <row r="454" spans="1:29" ht="16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</row>
    <row r="455" spans="1:29" ht="16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</row>
    <row r="456" spans="1:29" ht="16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</row>
    <row r="457" spans="1:29" ht="16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</row>
    <row r="458" spans="1:29" ht="16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</row>
    <row r="459" spans="1:29" ht="16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</row>
    <row r="460" spans="1:29" ht="16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</row>
    <row r="461" spans="1:29" ht="16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</row>
    <row r="462" spans="1:29" ht="16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</row>
    <row r="463" spans="1:29" ht="16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</row>
    <row r="464" spans="1:29" ht="16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</row>
    <row r="465" spans="1:29" ht="16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</row>
    <row r="466" spans="1:29" ht="16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</row>
    <row r="467" spans="1:29" ht="16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</row>
    <row r="468" spans="1:29" ht="16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</row>
    <row r="469" spans="1:29" ht="16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</row>
    <row r="470" spans="1:29" ht="16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</row>
    <row r="471" spans="1:29" ht="16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</row>
    <row r="472" spans="1:29" ht="16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</row>
    <row r="473" spans="1:29" ht="16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</row>
    <row r="474" spans="1:29" ht="16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</row>
    <row r="475" spans="1:29" ht="16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</row>
    <row r="476" spans="1:29" ht="16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</row>
    <row r="477" spans="1:29" ht="16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</row>
    <row r="478" spans="1:29" ht="16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</row>
    <row r="479" spans="1:29" ht="16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</row>
    <row r="480" spans="1:29" ht="16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</row>
    <row r="481" spans="1:29" ht="16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</row>
    <row r="482" spans="1:29" ht="16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</row>
    <row r="483" spans="1:29" ht="16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</row>
    <row r="484" spans="1:29" ht="16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</row>
    <row r="485" spans="1:29" ht="16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</row>
    <row r="486" spans="1:29" ht="16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</row>
    <row r="487" spans="1:29" ht="16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</row>
    <row r="488" spans="1:29" ht="16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</row>
    <row r="489" spans="1:29" ht="16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</row>
    <row r="490" spans="1:29" ht="16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</row>
    <row r="491" spans="1:29" ht="16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</row>
    <row r="492" spans="1:29" ht="16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</row>
    <row r="493" spans="1:29" ht="16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</row>
    <row r="494" spans="1:29" ht="16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</row>
    <row r="495" spans="1:29" ht="16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</row>
    <row r="496" spans="1:29" ht="16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</row>
    <row r="497" spans="1:29" ht="16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</row>
    <row r="498" spans="1:29" ht="16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</row>
    <row r="499" spans="1:29" ht="16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</row>
    <row r="500" spans="1:29" ht="16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</row>
    <row r="501" spans="1:29" ht="16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</row>
    <row r="502" spans="1:29" ht="16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</row>
    <row r="503" spans="1:29" ht="16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</row>
    <row r="504" spans="1:29" ht="16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</row>
    <row r="505" spans="1:29" ht="16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</row>
    <row r="506" spans="1:29" ht="16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</row>
    <row r="507" spans="1:29" ht="16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</row>
    <row r="508" spans="1:29" ht="16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</row>
    <row r="509" spans="1:29" ht="16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</row>
    <row r="510" spans="1:29" ht="16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</row>
    <row r="511" spans="1:29" ht="16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</row>
    <row r="512" spans="1:29" ht="16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</row>
    <row r="513" spans="1:29" ht="16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</row>
    <row r="514" spans="1:29" ht="16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</row>
    <row r="515" spans="1:29" ht="16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</row>
    <row r="516" spans="1:29" ht="16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</row>
    <row r="517" spans="1:29" ht="16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</row>
    <row r="518" spans="1:29" ht="16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</row>
    <row r="519" spans="1:29" ht="16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</row>
    <row r="520" spans="1:29" ht="16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</row>
    <row r="521" spans="1:29" ht="16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</row>
    <row r="522" spans="1:29" ht="16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</row>
    <row r="523" spans="1:29" ht="16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</row>
    <row r="524" spans="1:29" ht="16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</row>
    <row r="525" spans="1:29" ht="16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</row>
    <row r="526" spans="1:29" ht="16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</row>
    <row r="527" spans="1:29" ht="16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</row>
    <row r="528" spans="1:29" ht="16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</row>
    <row r="529" spans="1:29" ht="16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</row>
    <row r="530" spans="1:29" ht="16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</row>
    <row r="531" spans="1:29" ht="16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</row>
    <row r="532" spans="1:29" ht="16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</row>
    <row r="533" spans="1:29" ht="16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</row>
    <row r="534" spans="1:29" ht="16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</row>
    <row r="535" spans="1:29" ht="16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</row>
    <row r="536" spans="1:29" ht="16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</row>
    <row r="537" spans="1:29" ht="16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</row>
    <row r="538" spans="1:29" ht="16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</row>
    <row r="539" spans="1:29" ht="16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</row>
    <row r="540" spans="1:29" ht="16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</row>
    <row r="541" spans="1:29" ht="16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</row>
    <row r="542" spans="1:29" ht="16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</row>
    <row r="543" spans="1:29" ht="16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</row>
    <row r="544" spans="1:29" ht="16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</row>
    <row r="545" spans="1:29" ht="16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</row>
    <row r="546" spans="1:29" ht="16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</row>
    <row r="547" spans="1:29" ht="16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</row>
    <row r="548" spans="1:29" ht="16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</row>
    <row r="549" spans="1:29" ht="16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</row>
    <row r="550" spans="1:29" ht="16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</row>
    <row r="551" spans="1:29" ht="16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</row>
    <row r="552" spans="1:29" ht="16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</row>
    <row r="553" spans="1:29" ht="16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</row>
    <row r="554" spans="1:29" ht="16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</row>
    <row r="555" spans="1:29" ht="16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</row>
    <row r="556" spans="1:29" ht="16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</row>
    <row r="557" spans="1:29" ht="16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</row>
    <row r="558" spans="1:29" ht="16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</row>
    <row r="559" spans="1:29" ht="16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</row>
    <row r="560" spans="1:29" ht="16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</row>
    <row r="561" spans="1:29" ht="16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</row>
    <row r="562" spans="1:29" ht="16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</row>
    <row r="563" spans="1:29" ht="16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</row>
    <row r="564" spans="1:29" ht="16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</row>
    <row r="565" spans="1:29" ht="16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</row>
    <row r="566" spans="1:29" ht="16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</row>
    <row r="567" spans="1:29" ht="16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</row>
    <row r="568" spans="1:29" ht="16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</row>
    <row r="569" spans="1:29" ht="16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</row>
    <row r="570" spans="1:29" ht="16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</row>
    <row r="571" spans="1:29" ht="16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</row>
    <row r="572" spans="1:29" ht="16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</row>
    <row r="573" spans="1:29" ht="16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</row>
    <row r="574" spans="1:29" ht="16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</row>
    <row r="575" spans="1:29" ht="16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</row>
    <row r="576" spans="1:29" ht="16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</row>
    <row r="577" spans="1:29" ht="16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</row>
    <row r="578" spans="1:29" ht="16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</row>
    <row r="579" spans="1:29" ht="16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</row>
    <row r="580" spans="1:29" ht="16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</row>
    <row r="581" spans="1:29" ht="16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</row>
    <row r="582" spans="1:29" ht="16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</row>
    <row r="583" spans="1:29" ht="16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</row>
    <row r="584" spans="1:29" ht="16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</row>
    <row r="585" spans="1:29" ht="16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</row>
    <row r="586" spans="1:29" ht="16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</row>
    <row r="587" spans="1:29" ht="16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</row>
    <row r="588" spans="1:29" ht="16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</row>
    <row r="589" spans="1:29" ht="16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</row>
    <row r="590" spans="1:29" ht="16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</row>
    <row r="591" spans="1:29" ht="16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</row>
    <row r="592" spans="1:29" ht="16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</row>
    <row r="593" spans="1:29" ht="16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</row>
    <row r="594" spans="1:29" ht="16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</row>
    <row r="595" spans="1:29" ht="16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</row>
    <row r="596" spans="1:29" ht="16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</row>
    <row r="597" spans="1:29" ht="16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</row>
    <row r="598" spans="1:29" ht="16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</row>
    <row r="599" spans="1:29" ht="16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</row>
    <row r="600" spans="1:29" ht="16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</row>
    <row r="601" spans="1:29" ht="16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</row>
    <row r="602" spans="1:29" ht="16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</row>
    <row r="603" spans="1:29" ht="16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</row>
    <row r="604" spans="1:29" ht="16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</row>
    <row r="605" spans="1:29" ht="16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</row>
    <row r="606" spans="1:29" ht="16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</row>
    <row r="607" spans="1:29" ht="16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</row>
    <row r="608" spans="1:29" ht="16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</row>
    <row r="609" spans="1:29" ht="16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</row>
    <row r="610" spans="1:29" ht="16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</row>
    <row r="611" spans="1:29" ht="16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</row>
    <row r="612" spans="1:29" ht="16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</row>
    <row r="613" spans="1:29" ht="16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</row>
    <row r="614" spans="1:29" ht="16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</row>
    <row r="615" spans="1:29" ht="16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</row>
    <row r="616" spans="1:29" ht="16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</row>
    <row r="617" spans="1:29" ht="16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</row>
    <row r="618" spans="1:29" ht="16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</row>
    <row r="619" spans="1:29" ht="16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</row>
    <row r="620" spans="1:29" ht="16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</row>
    <row r="621" spans="1:29" ht="16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</row>
    <row r="622" spans="1:29" ht="16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</row>
    <row r="623" spans="1:29" ht="16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</row>
    <row r="624" spans="1:29" ht="16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</row>
    <row r="625" spans="1:29" ht="16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</row>
    <row r="626" spans="1:29" ht="16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</row>
    <row r="627" spans="1:29" ht="16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</row>
    <row r="628" spans="1:29" ht="16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</row>
    <row r="629" spans="1:29" ht="16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</row>
    <row r="630" spans="1:29" ht="16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</row>
    <row r="631" spans="1:29" ht="16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</row>
    <row r="632" spans="1:29" ht="16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</row>
    <row r="633" spans="1:29" ht="16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</row>
    <row r="634" spans="1:29" ht="16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</row>
    <row r="635" spans="1:29" ht="16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</row>
    <row r="636" spans="1:29" ht="16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</row>
    <row r="637" spans="1:29" ht="16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</row>
    <row r="638" spans="1:29" ht="16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</row>
    <row r="639" spans="1:29" ht="16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</row>
    <row r="640" spans="1:29" ht="16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</row>
    <row r="641" spans="1:29" ht="16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</row>
    <row r="642" spans="1:29" ht="16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</row>
    <row r="643" spans="1:29" ht="16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</row>
    <row r="644" spans="1:29" ht="16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</row>
    <row r="645" spans="1:29" ht="16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</row>
    <row r="646" spans="1:29" ht="16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</row>
    <row r="647" spans="1:29" ht="16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</row>
    <row r="648" spans="1:29" ht="16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</row>
    <row r="649" spans="1:29" ht="16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</row>
    <row r="650" spans="1:29" ht="16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</row>
    <row r="651" spans="1:29" ht="16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</row>
    <row r="652" spans="1:29" ht="16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</row>
    <row r="653" spans="1:29" ht="16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</row>
    <row r="654" spans="1:29" ht="16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</row>
    <row r="655" spans="1:29" ht="16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</row>
    <row r="656" spans="1:29" ht="16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</row>
    <row r="657" spans="1:29" ht="16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</row>
    <row r="658" spans="1:29" ht="16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</row>
    <row r="659" spans="1:29" ht="16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</row>
    <row r="660" spans="1:29" ht="16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</row>
    <row r="661" spans="1:29" ht="16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</row>
    <row r="662" spans="1:29" ht="16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</row>
    <row r="663" spans="1:29" ht="16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</row>
    <row r="664" spans="1:29" ht="16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</row>
    <row r="665" spans="1:29" ht="16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</row>
    <row r="666" spans="1:29" ht="16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</row>
    <row r="667" spans="1:29" ht="16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</row>
    <row r="668" spans="1:29" ht="16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</row>
    <row r="669" spans="1:29" ht="16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</row>
    <row r="670" spans="1:29" ht="16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</row>
    <row r="671" spans="1:29" ht="16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</row>
    <row r="672" spans="1:29" ht="16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</row>
    <row r="673" spans="1:29" ht="16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</row>
    <row r="674" spans="1:29" ht="16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</row>
    <row r="675" spans="1:29" ht="16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</row>
    <row r="676" spans="1:29" ht="16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</row>
    <row r="677" spans="1:29" ht="16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</row>
    <row r="678" spans="1:29" ht="16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</row>
    <row r="679" spans="1:29" ht="16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</row>
    <row r="680" spans="1:29" ht="16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</row>
    <row r="681" spans="1:29" ht="16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</row>
    <row r="682" spans="1:29" ht="16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</row>
    <row r="683" spans="1:29" ht="16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</row>
    <row r="684" spans="1:29" ht="16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</row>
    <row r="685" spans="1:29" ht="16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</row>
    <row r="686" spans="1:29" ht="16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</row>
    <row r="687" spans="1:29" ht="16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</row>
    <row r="688" spans="1:29" ht="16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</row>
    <row r="689" spans="1:29" ht="16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</row>
    <row r="690" spans="1:29" ht="16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</row>
    <row r="691" spans="1:29" ht="16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</row>
    <row r="692" spans="1:29" ht="16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</row>
    <row r="693" spans="1:29" ht="16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</row>
    <row r="694" spans="1:29" ht="16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</row>
    <row r="695" spans="1:29" ht="16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</row>
    <row r="696" spans="1:29" ht="16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</row>
    <row r="697" spans="1:29" ht="16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</row>
    <row r="698" spans="1:29" ht="16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</row>
    <row r="699" spans="1:29" ht="16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</row>
    <row r="700" spans="1:29" ht="16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</row>
    <row r="701" spans="1:29" ht="16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</row>
    <row r="702" spans="1:29" ht="16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</row>
    <row r="703" spans="1:29" ht="16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</row>
    <row r="704" spans="1:29" ht="16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</row>
    <row r="705" spans="1:29" ht="16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</row>
    <row r="706" spans="1:29" ht="16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</row>
    <row r="707" spans="1:29" ht="16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</row>
    <row r="708" spans="1:29" ht="16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</row>
    <row r="709" spans="1:29" ht="16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</row>
    <row r="710" spans="1:29" ht="16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</row>
    <row r="711" spans="1:29" ht="16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</row>
    <row r="712" spans="1:29" ht="16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</row>
    <row r="713" spans="1:29" ht="16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</row>
    <row r="714" spans="1:29" ht="16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</row>
    <row r="715" spans="1:29" ht="16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</row>
    <row r="716" spans="1:29" ht="16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</row>
    <row r="717" spans="1:29" ht="16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</row>
    <row r="718" spans="1:29" ht="16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</row>
    <row r="719" spans="1:29" ht="16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</row>
    <row r="720" spans="1:29" ht="16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</row>
    <row r="721" spans="1:29" ht="16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</row>
    <row r="722" spans="1:29" ht="16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</row>
    <row r="723" spans="1:29" ht="16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</row>
    <row r="724" spans="1:29" ht="16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</row>
    <row r="725" spans="1:29" ht="16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</row>
    <row r="726" spans="1:29" ht="16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</row>
    <row r="727" spans="1:29" ht="16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</row>
    <row r="728" spans="1:29" ht="16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</row>
    <row r="729" spans="1:29" ht="16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</row>
    <row r="730" spans="1:29" ht="16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</row>
    <row r="731" spans="1:29" ht="16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</row>
    <row r="732" spans="1:29" ht="16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</row>
    <row r="733" spans="1:29" ht="16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</row>
    <row r="734" spans="1:29" ht="16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</row>
    <row r="735" spans="1:29" ht="16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</row>
    <row r="736" spans="1:29" ht="16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</row>
    <row r="737" spans="1:29" ht="16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</row>
    <row r="738" spans="1:29" ht="16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</row>
    <row r="739" spans="1:29" ht="16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</row>
    <row r="740" spans="1:29" ht="16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</row>
    <row r="741" spans="1:29" ht="16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</row>
    <row r="742" spans="1:29" ht="16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</row>
    <row r="743" spans="1:29" ht="16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</row>
    <row r="744" spans="1:29" ht="16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</row>
    <row r="745" spans="1:29" ht="16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</row>
    <row r="746" spans="1:29" ht="16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</row>
    <row r="747" spans="1:29" ht="16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</row>
    <row r="748" spans="1:29" ht="16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</row>
    <row r="749" spans="1:29" ht="16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</row>
    <row r="750" spans="1:29" ht="16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</row>
    <row r="751" spans="1:29" ht="16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</row>
    <row r="752" spans="1:29" ht="16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</row>
    <row r="753" spans="1:29" ht="16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</row>
    <row r="754" spans="1:29" ht="16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</row>
    <row r="755" spans="1:29" ht="16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</row>
    <row r="756" spans="1:29" ht="16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</row>
    <row r="757" spans="1:29" ht="16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</row>
    <row r="758" spans="1:29" ht="16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</row>
    <row r="759" spans="1:29" ht="16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</row>
    <row r="760" spans="1:29" ht="16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</row>
    <row r="761" spans="1:29" ht="16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</row>
    <row r="762" spans="1:29" ht="16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</row>
    <row r="763" spans="1:29" ht="16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</row>
    <row r="764" spans="1:29" ht="16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</row>
    <row r="765" spans="1:29" ht="16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</row>
    <row r="766" spans="1:29" ht="16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</row>
    <row r="767" spans="1:29" ht="16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</row>
    <row r="768" spans="1:29" ht="16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</row>
    <row r="769" spans="1:29" ht="16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</row>
    <row r="770" spans="1:29" ht="16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  <c r="AC770" s="46"/>
    </row>
    <row r="771" spans="1:29" ht="16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</row>
    <row r="772" spans="1:29" ht="16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</row>
    <row r="773" spans="1:29" ht="16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</row>
    <row r="774" spans="1:29" ht="16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</row>
    <row r="775" spans="1:29" ht="16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</row>
    <row r="776" spans="1:29" ht="16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</row>
    <row r="777" spans="1:29" ht="16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</row>
    <row r="778" spans="1:29" ht="16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</row>
    <row r="779" spans="1:29" ht="16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</row>
    <row r="780" spans="1:29" ht="16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</row>
    <row r="781" spans="1:29" ht="16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</row>
    <row r="782" spans="1:29" ht="16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</row>
    <row r="783" spans="1:29" ht="16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</row>
    <row r="784" spans="1:29" ht="16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</row>
    <row r="785" spans="1:29" ht="16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</row>
    <row r="786" spans="1:29" ht="16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</row>
    <row r="787" spans="1:29" ht="16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</row>
    <row r="788" spans="1:29" ht="16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</row>
    <row r="789" spans="1:29" ht="16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</row>
    <row r="790" spans="1:29" ht="16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</row>
    <row r="791" spans="1:29" ht="16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</row>
    <row r="792" spans="1:29" ht="16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</row>
    <row r="793" spans="1:29" ht="16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</row>
    <row r="794" spans="1:29" ht="16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</row>
    <row r="795" spans="1:29" ht="16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</row>
    <row r="796" spans="1:29" ht="16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</row>
    <row r="797" spans="1:29" ht="16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</row>
    <row r="798" spans="1:29" ht="16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</row>
    <row r="799" spans="1:29" ht="16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</row>
    <row r="800" spans="1:29" ht="16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</row>
    <row r="801" spans="1:29" ht="16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</row>
    <row r="802" spans="1:29" ht="16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</row>
    <row r="803" spans="1:29" ht="16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</row>
    <row r="804" spans="1:29" ht="16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</row>
    <row r="805" spans="1:29" ht="16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</row>
    <row r="806" spans="1:29" ht="16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</row>
    <row r="807" spans="1:29" ht="16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</row>
    <row r="808" spans="1:29" ht="16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</row>
    <row r="809" spans="1:29" ht="16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</row>
    <row r="810" spans="1:29" ht="16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</row>
    <row r="811" spans="1:29" ht="16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</row>
    <row r="812" spans="1:29" ht="16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</row>
    <row r="813" spans="1:29" ht="16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</row>
    <row r="814" spans="1:29" ht="16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</row>
    <row r="815" spans="1:29" ht="16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</row>
    <row r="816" spans="1:29" ht="16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</row>
    <row r="817" spans="1:29" ht="16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</row>
    <row r="818" spans="1:29" ht="16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</row>
    <row r="819" spans="1:29" ht="16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</row>
    <row r="820" spans="1:29" ht="16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</row>
    <row r="821" spans="1:29" ht="16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</row>
    <row r="822" spans="1:29" ht="16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</row>
    <row r="823" spans="1:29" ht="16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</row>
    <row r="824" spans="1:29" ht="16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</row>
    <row r="825" spans="1:29" ht="16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</row>
    <row r="826" spans="1:29" ht="16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</row>
    <row r="827" spans="1:29" ht="16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</row>
    <row r="828" spans="1:29" ht="16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</row>
    <row r="829" spans="1:29" ht="16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</row>
    <row r="830" spans="1:29" ht="16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</row>
    <row r="831" spans="1:29" ht="16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</row>
    <row r="832" spans="1:29" ht="16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</row>
    <row r="833" spans="1:29" ht="16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</row>
    <row r="834" spans="1:29" ht="16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</row>
    <row r="835" spans="1:29" ht="16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</row>
    <row r="836" spans="1:29" ht="16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</row>
    <row r="837" spans="1:29" ht="16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</row>
    <row r="838" spans="1:29" ht="16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</row>
    <row r="839" spans="1:29" ht="16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</row>
    <row r="840" spans="1:29" ht="16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</row>
    <row r="841" spans="1:29" ht="16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</row>
    <row r="842" spans="1:29" ht="16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</row>
    <row r="843" spans="1:29" ht="16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</row>
    <row r="844" spans="1:29" ht="16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</row>
    <row r="845" spans="1:29" ht="16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</row>
    <row r="846" spans="1:29" ht="16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</row>
    <row r="847" spans="1:29" ht="16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</row>
    <row r="848" spans="1:29" ht="16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</row>
    <row r="849" spans="1:29" ht="16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</row>
    <row r="850" spans="1:29" ht="16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</row>
    <row r="851" spans="1:29" ht="16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</row>
    <row r="852" spans="1:29" ht="16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</row>
    <row r="853" spans="1:29" ht="16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</row>
    <row r="854" spans="1:29" ht="16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</row>
    <row r="855" spans="1:29" ht="16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</row>
    <row r="856" spans="1:29" ht="16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</row>
    <row r="857" spans="1:29" ht="16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</row>
    <row r="858" spans="1:29" ht="16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</row>
    <row r="859" spans="1:29" ht="16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</row>
    <row r="860" spans="1:29" ht="16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</row>
    <row r="861" spans="1:29" ht="16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</row>
    <row r="862" spans="1:29" ht="16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</row>
    <row r="863" spans="1:29" ht="16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</row>
    <row r="864" spans="1:29" ht="16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</row>
    <row r="865" spans="1:29" ht="16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</row>
    <row r="866" spans="1:29" ht="16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</row>
    <row r="867" spans="1:29" ht="16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</row>
    <row r="868" spans="1:29" ht="16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</row>
    <row r="869" spans="1:29" ht="16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</row>
    <row r="870" spans="1:29" ht="16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</row>
    <row r="871" spans="1:29" ht="16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</row>
    <row r="872" spans="1:29" ht="16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</row>
    <row r="873" spans="1:29" ht="16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</row>
    <row r="874" spans="1:29" ht="16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</row>
    <row r="875" spans="1:29" ht="16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</row>
    <row r="876" spans="1:29" ht="16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</row>
    <row r="877" spans="1:29" ht="16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</row>
    <row r="878" spans="1:29" ht="16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</row>
    <row r="879" spans="1:29" ht="16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</row>
    <row r="880" spans="1:29" ht="16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</row>
    <row r="881" spans="1:29" ht="16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</row>
    <row r="882" spans="1:29" ht="16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</row>
    <row r="883" spans="1:29" ht="16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</row>
    <row r="884" spans="1:29" ht="16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</row>
    <row r="885" spans="1:29" ht="16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</row>
    <row r="886" spans="1:29" ht="16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</row>
    <row r="887" spans="1:29" ht="16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</row>
    <row r="888" spans="1:29" ht="16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</row>
    <row r="889" spans="1:29" ht="16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</row>
    <row r="890" spans="1:29" ht="16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</row>
    <row r="891" spans="1:29" ht="16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</row>
    <row r="892" spans="1:29" ht="16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</row>
    <row r="893" spans="1:29" ht="16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</row>
    <row r="894" spans="1:29" ht="16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</row>
    <row r="895" spans="1:29" ht="16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</row>
    <row r="896" spans="1:29" ht="16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</row>
    <row r="897" spans="1:29" ht="16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</row>
    <row r="898" spans="1:29" ht="16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</row>
    <row r="899" spans="1:29" ht="16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</row>
    <row r="900" spans="1:29" ht="16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</row>
    <row r="901" spans="1:29" ht="16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</row>
    <row r="902" spans="1:29" ht="16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</row>
    <row r="903" spans="1:29" ht="16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</row>
    <row r="904" spans="1:29" ht="16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</row>
    <row r="905" spans="1:29" ht="16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</row>
    <row r="906" spans="1:29" ht="16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</row>
    <row r="907" spans="1:29" ht="16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</row>
    <row r="908" spans="1:29" ht="16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</row>
    <row r="909" spans="1:29" ht="16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</row>
    <row r="910" spans="1:29" ht="16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</row>
    <row r="911" spans="1:29" ht="16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</row>
    <row r="912" spans="1:29" ht="16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</row>
    <row r="913" spans="1:29" ht="16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</row>
    <row r="914" spans="1:29" ht="16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</row>
    <row r="915" spans="1:29" ht="16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</row>
    <row r="916" spans="1:29" ht="16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</row>
    <row r="917" spans="1:29" ht="16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</row>
    <row r="918" spans="1:29" ht="16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</row>
    <row r="919" spans="1:29" ht="16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</row>
    <row r="920" spans="1:29" ht="16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</row>
    <row r="921" spans="1:29" ht="16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</row>
    <row r="922" spans="1:29" ht="16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</row>
    <row r="923" spans="1:29" ht="16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</row>
    <row r="924" spans="1:29" ht="16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</row>
    <row r="925" spans="1:29" ht="16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</row>
    <row r="926" spans="1:29" ht="16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</row>
    <row r="927" spans="1:29" ht="16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  <c r="AC927" s="46"/>
    </row>
    <row r="928" spans="1:29" ht="16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</row>
    <row r="929" spans="1:29" ht="16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</row>
    <row r="930" spans="1:29" ht="16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</row>
    <row r="931" spans="1:29" ht="16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</row>
    <row r="932" spans="1:29" ht="16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</row>
    <row r="933" spans="1:29" ht="16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</row>
    <row r="934" spans="1:29" ht="16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</row>
    <row r="935" spans="1:29" ht="16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</row>
    <row r="936" spans="1:29" ht="16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</row>
    <row r="937" spans="1:29" ht="16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</row>
    <row r="938" spans="1:29" ht="16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</row>
    <row r="939" spans="1:29" ht="16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</row>
    <row r="940" spans="1:29" ht="16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</row>
    <row r="941" spans="1:29" ht="16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</row>
    <row r="942" spans="1:29" ht="16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</row>
    <row r="943" spans="1:29" ht="16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</row>
    <row r="944" spans="1:29" ht="16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</row>
    <row r="945" spans="1:29" ht="16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</row>
    <row r="946" spans="1:29" ht="16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</row>
    <row r="947" spans="1:29" ht="16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</row>
    <row r="948" spans="1:29" ht="16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</row>
    <row r="949" spans="1:29" ht="16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</row>
    <row r="950" spans="1:29" ht="16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</row>
    <row r="951" spans="1:29" ht="16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</row>
    <row r="952" spans="1:29" ht="16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</row>
    <row r="953" spans="1:29" ht="16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</row>
    <row r="954" spans="1:29" ht="16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</row>
    <row r="955" spans="1:29" ht="16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</row>
    <row r="956" spans="1:29" ht="16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</row>
    <row r="957" spans="1:29" ht="16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</row>
    <row r="958" spans="1:29" ht="16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</row>
    <row r="959" spans="1:29" ht="16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</row>
    <row r="960" spans="1:29" ht="16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</row>
    <row r="961" spans="1:29" ht="16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</row>
  </sheetData>
  <mergeCells count="1">
    <mergeCell ref="E30:G30"/>
  </mergeCells>
  <hyperlinks>
    <hyperlink ref="A27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48"/>
  <sheetViews>
    <sheetView zoomScale="124" zoomScaleNormal="124" workbookViewId="0">
      <selection activeCell="D24" sqref="D24"/>
    </sheetView>
  </sheetViews>
  <sheetFormatPr baseColWidth="10" defaultColWidth="14.5" defaultRowHeight="15.75" customHeight="1" x14ac:dyDescent="0.2"/>
  <cols>
    <col min="1" max="1" width="35.83203125" style="3" customWidth="1"/>
    <col min="2" max="3" width="14.5" style="3"/>
    <col min="4" max="4" width="20.33203125" style="3" customWidth="1"/>
    <col min="5" max="5" width="22.83203125" style="3" customWidth="1"/>
    <col min="6" max="24" width="14.5" style="47"/>
    <col min="25" max="16384" width="14.5" style="3"/>
  </cols>
  <sheetData>
    <row r="1" spans="1:24" s="79" customFormat="1" ht="15.75" customHeight="1" x14ac:dyDescent="0.2">
      <c r="A1" s="32" t="s">
        <v>0</v>
      </c>
      <c r="B1" s="33"/>
      <c r="C1" s="33"/>
      <c r="D1" s="33"/>
      <c r="E1" s="33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4" ht="15.7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ht="15.75" customHeight="1" x14ac:dyDescent="0.2">
      <c r="A3" s="61"/>
      <c r="B3" s="62" t="s">
        <v>4</v>
      </c>
      <c r="C3" s="63"/>
      <c r="D3" s="64" t="s">
        <v>5</v>
      </c>
      <c r="E3" s="65" t="s">
        <v>6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5.75" customHeight="1" x14ac:dyDescent="0.2">
      <c r="A4" s="66" t="s">
        <v>8</v>
      </c>
      <c r="B4" s="67">
        <v>18.5</v>
      </c>
      <c r="C4" s="63"/>
      <c r="D4" s="68">
        <v>18</v>
      </c>
      <c r="E4" s="69">
        <v>-0.01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24" ht="15.75" customHeight="1" x14ac:dyDescent="0.2">
      <c r="A5" s="70" t="s">
        <v>12</v>
      </c>
      <c r="B5" s="71">
        <v>1.4</v>
      </c>
      <c r="C5" s="63"/>
      <c r="D5" s="72">
        <v>2.25</v>
      </c>
      <c r="E5" s="65">
        <f>61%</f>
        <v>0.61</v>
      </c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spans="1:24" ht="15.75" customHeight="1" x14ac:dyDescent="0.2">
      <c r="A6" s="66" t="s">
        <v>14</v>
      </c>
      <c r="B6" s="71">
        <v>6.4</v>
      </c>
      <c r="C6" s="63"/>
      <c r="D6" s="72">
        <v>6.19</v>
      </c>
      <c r="E6" s="69">
        <v>-0.03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spans="1:24" ht="15.75" customHeight="1" x14ac:dyDescent="0.2">
      <c r="A7" s="70" t="s">
        <v>15</v>
      </c>
      <c r="B7" s="71">
        <v>1.2</v>
      </c>
      <c r="C7" s="63"/>
      <c r="D7" s="72">
        <v>2.06</v>
      </c>
      <c r="E7" s="65">
        <f>72%</f>
        <v>0.72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24" ht="15.75" customHeight="1" x14ac:dyDescent="0.2">
      <c r="A8" s="70" t="s">
        <v>17</v>
      </c>
      <c r="B8" s="71">
        <v>29.5</v>
      </c>
      <c r="C8" s="63"/>
      <c r="D8" s="72">
        <v>43.15</v>
      </c>
      <c r="E8" s="65">
        <f>46%</f>
        <v>0.46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24" ht="15.75" customHeight="1" x14ac:dyDescent="0.2">
      <c r="A9" s="66" t="s">
        <v>18</v>
      </c>
      <c r="B9" s="73">
        <v>37</v>
      </c>
      <c r="C9" s="63"/>
      <c r="D9" s="68">
        <v>36</v>
      </c>
      <c r="E9" s="69">
        <v>-0.02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24" ht="15.75" customHeight="1" x14ac:dyDescent="0.2">
      <c r="A10" s="70" t="s">
        <v>20</v>
      </c>
      <c r="B10" s="71">
        <v>22.3</v>
      </c>
      <c r="C10" s="63"/>
      <c r="D10" s="68">
        <v>33</v>
      </c>
      <c r="E10" s="65">
        <f>46%</f>
        <v>0.46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24" ht="15.75" customHeight="1" x14ac:dyDescent="0.2">
      <c r="A11" s="66" t="s">
        <v>23</v>
      </c>
      <c r="B11" s="71">
        <v>14.5</v>
      </c>
      <c r="C11" s="63"/>
      <c r="D11" s="72">
        <v>14.26</v>
      </c>
      <c r="E11" s="69">
        <v>-0.02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24" ht="15.75" customHeight="1" x14ac:dyDescent="0.2">
      <c r="A12" s="70" t="s">
        <v>25</v>
      </c>
      <c r="B12" s="71">
        <v>4.28</v>
      </c>
      <c r="C12" s="63"/>
      <c r="D12" s="72">
        <v>5.63</v>
      </c>
      <c r="E12" s="65">
        <f>31%</f>
        <v>0.31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24" ht="15.75" customHeight="1" x14ac:dyDescent="0.2">
      <c r="A13" s="70" t="s">
        <v>26</v>
      </c>
      <c r="B13" s="71">
        <v>8.9</v>
      </c>
      <c r="C13" s="63"/>
      <c r="D13" s="72">
        <v>9.94</v>
      </c>
      <c r="E13" s="65">
        <f>12%</f>
        <v>0.12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24" ht="15.75" customHeight="1" x14ac:dyDescent="0.2">
      <c r="A14" s="66" t="s">
        <v>28</v>
      </c>
      <c r="B14" s="71">
        <v>2.2000000000000002</v>
      </c>
      <c r="C14" s="63"/>
      <c r="D14" s="72">
        <v>1.69</v>
      </c>
      <c r="E14" s="69">
        <v>-0.23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24" ht="15.75" customHeight="1" x14ac:dyDescent="0.2">
      <c r="A15" s="66" t="s">
        <v>29</v>
      </c>
      <c r="B15" s="71">
        <v>13.2</v>
      </c>
      <c r="C15" s="63"/>
      <c r="D15" s="72">
        <v>12.01</v>
      </c>
      <c r="E15" s="69">
        <v>-0.09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24" ht="15.75" customHeight="1" x14ac:dyDescent="0.2">
      <c r="A16" s="70" t="s">
        <v>30</v>
      </c>
      <c r="B16" s="71">
        <v>1.93</v>
      </c>
      <c r="C16" s="63"/>
      <c r="D16" s="72">
        <v>2.06</v>
      </c>
      <c r="E16" s="74">
        <v>7.0000000000000007E-2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ht="15.75" customHeight="1" x14ac:dyDescent="0.2">
      <c r="A17" s="75" t="s">
        <v>31</v>
      </c>
      <c r="B17" s="62">
        <v>161.31</v>
      </c>
      <c r="C17" s="63"/>
      <c r="D17" s="76">
        <v>186.6</v>
      </c>
      <c r="E17" s="65">
        <f>16%</f>
        <v>0.16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24" ht="15.75" customHeight="1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24" ht="15.75" customHeight="1" x14ac:dyDescent="0.2">
      <c r="A19" s="6" t="s">
        <v>32</v>
      </c>
      <c r="B19" s="77">
        <f>SUM(B12,B10,B8,B7,B5)</f>
        <v>58.68</v>
      </c>
      <c r="C19" s="5"/>
      <c r="D19" s="77">
        <f>SUM(D12,D10,D8,D7,D5)</f>
        <v>86.09</v>
      </c>
      <c r="E19" s="78">
        <f>D19/B19-1</f>
        <v>0.46710974778459446</v>
      </c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24" s="47" customFormat="1" ht="15.75" customHeight="1" x14ac:dyDescent="0.2"/>
    <row r="21" spans="1:24" s="47" customFormat="1" ht="15.75" customHeight="1" x14ac:dyDescent="0.2"/>
    <row r="22" spans="1:24" s="47" customFormat="1" ht="15.75" customHeight="1" x14ac:dyDescent="0.2"/>
    <row r="23" spans="1:24" s="47" customFormat="1" ht="15.75" customHeight="1" x14ac:dyDescent="0.2"/>
    <row r="24" spans="1:24" s="47" customFormat="1" ht="15.75" customHeight="1" x14ac:dyDescent="0.2"/>
    <row r="25" spans="1:24" s="47" customFormat="1" ht="15.75" customHeight="1" x14ac:dyDescent="0.2"/>
    <row r="26" spans="1:24" s="47" customFormat="1" ht="15.75" customHeight="1" x14ac:dyDescent="0.2"/>
    <row r="27" spans="1:24" s="47" customFormat="1" ht="15.75" customHeight="1" x14ac:dyDescent="0.2"/>
    <row r="28" spans="1:24" s="47" customFormat="1" ht="15.75" customHeight="1" x14ac:dyDescent="0.2"/>
    <row r="29" spans="1:24" s="47" customFormat="1" ht="15.75" customHeight="1" x14ac:dyDescent="0.2"/>
    <row r="30" spans="1:24" s="47" customFormat="1" ht="15.75" customHeight="1" x14ac:dyDescent="0.2"/>
    <row r="31" spans="1:24" s="47" customFormat="1" ht="15.75" customHeight="1" x14ac:dyDescent="0.2"/>
    <row r="32" spans="1:24" s="47" customFormat="1" ht="15.75" customHeight="1" x14ac:dyDescent="0.2"/>
    <row r="33" s="47" customFormat="1" ht="15.75" customHeight="1" x14ac:dyDescent="0.2"/>
    <row r="34" s="47" customFormat="1" ht="15.75" customHeight="1" x14ac:dyDescent="0.2"/>
    <row r="35" s="47" customFormat="1" ht="15.75" customHeight="1" x14ac:dyDescent="0.2"/>
    <row r="36" s="47" customFormat="1" ht="15.75" customHeight="1" x14ac:dyDescent="0.2"/>
    <row r="37" s="47" customFormat="1" ht="15.75" customHeight="1" x14ac:dyDescent="0.2"/>
    <row r="38" s="47" customFormat="1" ht="15.75" customHeight="1" x14ac:dyDescent="0.2"/>
    <row r="39" s="47" customFormat="1" ht="15.75" customHeight="1" x14ac:dyDescent="0.2"/>
    <row r="40" s="47" customFormat="1" ht="15.75" customHeight="1" x14ac:dyDescent="0.2"/>
    <row r="41" s="47" customFormat="1" ht="15.75" customHeight="1" x14ac:dyDescent="0.2"/>
    <row r="42" s="47" customFormat="1" ht="15.75" customHeight="1" x14ac:dyDescent="0.2"/>
    <row r="43" s="47" customFormat="1" ht="15.75" customHeight="1" x14ac:dyDescent="0.2"/>
    <row r="44" s="47" customFormat="1" ht="15.75" customHeight="1" x14ac:dyDescent="0.2"/>
    <row r="45" s="47" customFormat="1" ht="15.75" customHeight="1" x14ac:dyDescent="0.2"/>
    <row r="46" s="47" customFormat="1" ht="15.75" customHeight="1" x14ac:dyDescent="0.2"/>
    <row r="47" s="47" customFormat="1" ht="15.75" customHeight="1" x14ac:dyDescent="0.2"/>
    <row r="48" s="47" customFormat="1" ht="15.75" customHeight="1" x14ac:dyDescent="0.2"/>
    <row r="49" s="47" customFormat="1" ht="15.75" customHeight="1" x14ac:dyDescent="0.2"/>
    <row r="50" s="47" customFormat="1" ht="15.75" customHeight="1" x14ac:dyDescent="0.2"/>
    <row r="51" s="47" customFormat="1" ht="15.75" customHeight="1" x14ac:dyDescent="0.2"/>
    <row r="52" s="47" customFormat="1" ht="15.75" customHeight="1" x14ac:dyDescent="0.2"/>
    <row r="53" s="47" customFormat="1" ht="15.75" customHeight="1" x14ac:dyDescent="0.2"/>
    <row r="54" s="47" customFormat="1" ht="15.75" customHeight="1" x14ac:dyDescent="0.2"/>
    <row r="55" s="47" customFormat="1" ht="15.75" customHeight="1" x14ac:dyDescent="0.2"/>
    <row r="56" s="47" customFormat="1" ht="15.75" customHeight="1" x14ac:dyDescent="0.2"/>
    <row r="57" s="47" customFormat="1" ht="15.75" customHeight="1" x14ac:dyDescent="0.2"/>
    <row r="58" s="47" customFormat="1" ht="15.75" customHeight="1" x14ac:dyDescent="0.2"/>
    <row r="59" s="47" customFormat="1" ht="15.75" customHeight="1" x14ac:dyDescent="0.2"/>
    <row r="60" s="47" customFormat="1" ht="15.75" customHeight="1" x14ac:dyDescent="0.2"/>
    <row r="61" s="47" customFormat="1" ht="15.75" customHeight="1" x14ac:dyDescent="0.2"/>
    <row r="62" s="47" customFormat="1" ht="15.75" customHeight="1" x14ac:dyDescent="0.2"/>
    <row r="63" s="47" customFormat="1" ht="15.75" customHeight="1" x14ac:dyDescent="0.2"/>
    <row r="64" s="47" customFormat="1" ht="15.75" customHeight="1" x14ac:dyDescent="0.2"/>
    <row r="65" s="47" customFormat="1" ht="15.75" customHeight="1" x14ac:dyDescent="0.2"/>
    <row r="66" s="47" customFormat="1" ht="15.75" customHeight="1" x14ac:dyDescent="0.2"/>
    <row r="67" s="47" customFormat="1" ht="15.75" customHeight="1" x14ac:dyDescent="0.2"/>
    <row r="68" s="47" customFormat="1" ht="15.75" customHeight="1" x14ac:dyDescent="0.2"/>
    <row r="69" s="47" customFormat="1" ht="15.75" customHeight="1" x14ac:dyDescent="0.2"/>
    <row r="70" s="47" customFormat="1" ht="15.75" customHeight="1" x14ac:dyDescent="0.2"/>
    <row r="71" s="47" customFormat="1" ht="15.75" customHeight="1" x14ac:dyDescent="0.2"/>
    <row r="72" s="47" customFormat="1" ht="15.75" customHeight="1" x14ac:dyDescent="0.2"/>
    <row r="73" s="47" customFormat="1" ht="15.75" customHeight="1" x14ac:dyDescent="0.2"/>
    <row r="74" s="47" customFormat="1" ht="15.75" customHeight="1" x14ac:dyDescent="0.2"/>
    <row r="75" s="47" customFormat="1" ht="15.75" customHeight="1" x14ac:dyDescent="0.2"/>
    <row r="76" s="47" customFormat="1" ht="15.75" customHeight="1" x14ac:dyDescent="0.2"/>
    <row r="77" s="47" customFormat="1" ht="15.75" customHeight="1" x14ac:dyDescent="0.2"/>
    <row r="78" s="47" customFormat="1" ht="15.75" customHeight="1" x14ac:dyDescent="0.2"/>
    <row r="79" s="47" customFormat="1" ht="15.75" customHeight="1" x14ac:dyDescent="0.2"/>
    <row r="80" s="47" customFormat="1" ht="15.75" customHeight="1" x14ac:dyDescent="0.2"/>
    <row r="81" s="47" customFormat="1" ht="15.75" customHeight="1" x14ac:dyDescent="0.2"/>
    <row r="82" s="47" customFormat="1" ht="15.75" customHeight="1" x14ac:dyDescent="0.2"/>
    <row r="83" s="47" customFormat="1" ht="15.75" customHeight="1" x14ac:dyDescent="0.2"/>
    <row r="84" s="47" customFormat="1" ht="15.75" customHeight="1" x14ac:dyDescent="0.2"/>
    <row r="85" s="47" customFormat="1" ht="15.75" customHeight="1" x14ac:dyDescent="0.2"/>
    <row r="86" s="47" customFormat="1" ht="15.75" customHeight="1" x14ac:dyDescent="0.2"/>
    <row r="87" s="47" customFormat="1" ht="15.75" customHeight="1" x14ac:dyDescent="0.2"/>
    <row r="88" s="47" customFormat="1" ht="15.75" customHeight="1" x14ac:dyDescent="0.2"/>
    <row r="89" s="47" customFormat="1" ht="15.75" customHeight="1" x14ac:dyDescent="0.2"/>
    <row r="90" s="47" customFormat="1" ht="15.75" customHeight="1" x14ac:dyDescent="0.2"/>
    <row r="91" s="47" customFormat="1" ht="15.75" customHeight="1" x14ac:dyDescent="0.2"/>
    <row r="92" s="47" customFormat="1" ht="15.75" customHeight="1" x14ac:dyDescent="0.2"/>
    <row r="93" s="47" customFormat="1" ht="15.75" customHeight="1" x14ac:dyDescent="0.2"/>
    <row r="94" s="47" customFormat="1" ht="15.75" customHeight="1" x14ac:dyDescent="0.2"/>
    <row r="95" s="47" customFormat="1" ht="15.75" customHeight="1" x14ac:dyDescent="0.2"/>
    <row r="96" s="47" customFormat="1" ht="15.75" customHeight="1" x14ac:dyDescent="0.2"/>
    <row r="97" s="47" customFormat="1" ht="15.75" customHeight="1" x14ac:dyDescent="0.2"/>
    <row r="98" s="47" customFormat="1" ht="15.75" customHeight="1" x14ac:dyDescent="0.2"/>
    <row r="99" s="47" customFormat="1" ht="15.75" customHeight="1" x14ac:dyDescent="0.2"/>
    <row r="100" s="47" customFormat="1" ht="15.75" customHeight="1" x14ac:dyDescent="0.2"/>
    <row r="101" s="47" customFormat="1" ht="15.75" customHeight="1" x14ac:dyDescent="0.2"/>
    <row r="102" s="47" customFormat="1" ht="15.75" customHeight="1" x14ac:dyDescent="0.2"/>
    <row r="103" s="47" customFormat="1" ht="15.75" customHeight="1" x14ac:dyDescent="0.2"/>
    <row r="104" s="47" customFormat="1" ht="15.75" customHeight="1" x14ac:dyDescent="0.2"/>
    <row r="105" s="47" customFormat="1" ht="15.75" customHeight="1" x14ac:dyDescent="0.2"/>
    <row r="106" s="47" customFormat="1" ht="15.75" customHeight="1" x14ac:dyDescent="0.2"/>
    <row r="107" s="47" customFormat="1" ht="15.75" customHeight="1" x14ac:dyDescent="0.2"/>
    <row r="108" s="47" customFormat="1" ht="15.75" customHeight="1" x14ac:dyDescent="0.2"/>
    <row r="109" s="47" customFormat="1" ht="15.75" customHeight="1" x14ac:dyDescent="0.2"/>
    <row r="110" s="47" customFormat="1" ht="15.75" customHeight="1" x14ac:dyDescent="0.2"/>
    <row r="111" s="47" customFormat="1" ht="15.75" customHeight="1" x14ac:dyDescent="0.2"/>
    <row r="112" s="47" customFormat="1" ht="15.75" customHeight="1" x14ac:dyDescent="0.2"/>
    <row r="113" s="47" customFormat="1" ht="15.75" customHeight="1" x14ac:dyDescent="0.2"/>
    <row r="114" s="47" customFormat="1" ht="15.75" customHeight="1" x14ac:dyDescent="0.2"/>
    <row r="115" s="47" customFormat="1" ht="15.75" customHeight="1" x14ac:dyDescent="0.2"/>
    <row r="116" s="47" customFormat="1" ht="15.75" customHeight="1" x14ac:dyDescent="0.2"/>
    <row r="117" s="47" customFormat="1" ht="15.75" customHeight="1" x14ac:dyDescent="0.2"/>
    <row r="118" s="47" customFormat="1" ht="15.75" customHeight="1" x14ac:dyDescent="0.2"/>
    <row r="119" s="47" customFormat="1" ht="15.75" customHeight="1" x14ac:dyDescent="0.2"/>
    <row r="120" s="47" customFormat="1" ht="15.75" customHeight="1" x14ac:dyDescent="0.2"/>
    <row r="121" s="47" customFormat="1" ht="15.75" customHeight="1" x14ac:dyDescent="0.2"/>
    <row r="122" s="47" customFormat="1" ht="15.75" customHeight="1" x14ac:dyDescent="0.2"/>
    <row r="123" s="47" customFormat="1" ht="15.75" customHeight="1" x14ac:dyDescent="0.2"/>
    <row r="124" s="47" customFormat="1" ht="15.75" customHeight="1" x14ac:dyDescent="0.2"/>
    <row r="125" s="47" customFormat="1" ht="15.75" customHeight="1" x14ac:dyDescent="0.2"/>
    <row r="126" s="47" customFormat="1" ht="15.75" customHeight="1" x14ac:dyDescent="0.2"/>
    <row r="127" s="47" customFormat="1" ht="15.75" customHeight="1" x14ac:dyDescent="0.2"/>
    <row r="128" s="47" customFormat="1" ht="15.75" customHeight="1" x14ac:dyDescent="0.2"/>
    <row r="129" s="47" customFormat="1" ht="15.75" customHeight="1" x14ac:dyDescent="0.2"/>
    <row r="130" s="47" customFormat="1" ht="15.75" customHeight="1" x14ac:dyDescent="0.2"/>
    <row r="131" s="47" customFormat="1" ht="15.75" customHeight="1" x14ac:dyDescent="0.2"/>
    <row r="132" s="47" customFormat="1" ht="15.75" customHeight="1" x14ac:dyDescent="0.2"/>
    <row r="133" s="47" customFormat="1" ht="15.75" customHeight="1" x14ac:dyDescent="0.2"/>
    <row r="134" s="47" customFormat="1" ht="15.75" customHeight="1" x14ac:dyDescent="0.2"/>
    <row r="135" s="47" customFormat="1" ht="15.75" customHeight="1" x14ac:dyDescent="0.2"/>
    <row r="136" s="47" customFormat="1" ht="15.75" customHeight="1" x14ac:dyDescent="0.2"/>
    <row r="137" s="47" customFormat="1" ht="15.75" customHeight="1" x14ac:dyDescent="0.2"/>
    <row r="138" s="47" customFormat="1" ht="15.75" customHeight="1" x14ac:dyDescent="0.2"/>
    <row r="139" s="47" customFormat="1" ht="15.75" customHeight="1" x14ac:dyDescent="0.2"/>
    <row r="140" s="47" customFormat="1" ht="15.75" customHeight="1" x14ac:dyDescent="0.2"/>
    <row r="141" s="47" customFormat="1" ht="15.75" customHeight="1" x14ac:dyDescent="0.2"/>
    <row r="142" s="47" customFormat="1" ht="15.75" customHeight="1" x14ac:dyDescent="0.2"/>
    <row r="143" s="47" customFormat="1" ht="15.75" customHeight="1" x14ac:dyDescent="0.2"/>
    <row r="144" s="47" customFormat="1" ht="15.75" customHeight="1" x14ac:dyDescent="0.2"/>
    <row r="145" s="47" customFormat="1" ht="15.75" customHeight="1" x14ac:dyDescent="0.2"/>
    <row r="146" s="47" customFormat="1" ht="15.75" customHeight="1" x14ac:dyDescent="0.2"/>
    <row r="147" s="47" customFormat="1" ht="15.75" customHeight="1" x14ac:dyDescent="0.2"/>
    <row r="148" s="47" customFormat="1" ht="15.75" customHeight="1" x14ac:dyDescent="0.2"/>
  </sheetData>
  <mergeCells count="15">
    <mergeCell ref="B15:C15"/>
    <mergeCell ref="B16:C16"/>
    <mergeCell ref="B17:C17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Projections Worksheet</vt:lpstr>
      <vt:lpstr>4 Year Projections by Media Typ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Groll, Jordan</cp:lastModifiedBy>
  <dcterms:modified xsi:type="dcterms:W3CDTF">2020-05-26T21:14:38Z</dcterms:modified>
</cp:coreProperties>
</file>